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3245" windowHeight="4755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NACY">'ConsolBalanceSheet'!#REF!</definedName>
    <definedName name="NAPY">'ConsolBalanceSheet'!#REF!</definedName>
    <definedName name="_xlnm.Print_Area" localSheetId="0">'ConsolBalanceSheet'!$A$1:$H$60</definedName>
    <definedName name="_xlnm.Print_Area" localSheetId="3">'ConsolCashFlow'!$A$1:$J$60</definedName>
    <definedName name="_xlnm.Print_Area" localSheetId="2">'ConsolEquity'!$A$1:$P$93</definedName>
    <definedName name="_xlnm.Print_Area" localSheetId="1">'ConsolIncStatement'!$A$1:$I$63</definedName>
  </definedNames>
  <calcPr fullCalcOnLoad="1"/>
</workbook>
</file>

<file path=xl/sharedStrings.xml><?xml version="1.0" encoding="utf-8"?>
<sst xmlns="http://schemas.openxmlformats.org/spreadsheetml/2006/main" count="257" uniqueCount="175">
  <si>
    <t>RM'000</t>
  </si>
  <si>
    <t>Property, plant and equipment</t>
  </si>
  <si>
    <t>Inventories</t>
  </si>
  <si>
    <t>Cash and short term investments</t>
  </si>
  <si>
    <t>Short term borrowings</t>
  </si>
  <si>
    <t>Dividend payable</t>
  </si>
  <si>
    <t>Share capital</t>
  </si>
  <si>
    <t>Reserves</t>
  </si>
  <si>
    <t>Deferred taxation</t>
  </si>
  <si>
    <t>Non-current liabilities</t>
  </si>
  <si>
    <t xml:space="preserve"> 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</si>
  <si>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</si>
  <si>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</si>
  <si>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</si>
  <si>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</si>
  <si>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</si>
  <si>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</si>
  <si>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</si>
  <si>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</si>
  <si>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</si>
  <si>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</si>
  <si>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</si>
  <si>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</si>
  <si>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</si>
  <si>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</si>
  <si>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</si>
  <si>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</si>
  <si>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</si>
  <si>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</si>
  <si>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</si>
  <si>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</si>
  <si>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</si>
  <si>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</si>
  <si>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</si>
  <si>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</si>
  <si>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</si>
  <si>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</si>
  <si>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</si>
  <si>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</si>
  <si>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</si>
  <si>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</si>
  <si>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</si>
  <si>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</si>
  <si>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</si>
  <si>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</si>
  <si>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</si>
  <si>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>Revaluation</t>
  </si>
  <si>
    <t xml:space="preserve">Translation </t>
  </si>
  <si>
    <t>Capital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</si>
  <si>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</si>
  <si>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</si>
  <si>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</si>
  <si>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</si>
  <si>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</si>
  <si>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</si>
  <si>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</si>
  <si>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</si>
  <si>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</si>
  <si>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</si>
  <si>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</si>
  <si>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</si>
  <si>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</si>
  <si>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Note A: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</si>
  <si>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</si>
  <si>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</si>
  <si>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</si>
  <si>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</si>
  <si>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</si>
  <si>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</si>
  <si>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Other investments</t>
  </si>
  <si>
    <t>As At</t>
  </si>
  <si>
    <t>Property development costs</t>
  </si>
  <si>
    <t>Total equity</t>
  </si>
  <si>
    <t>Other income</t>
  </si>
  <si>
    <t>Other expenses</t>
  </si>
  <si>
    <t>Profit before tax</t>
  </si>
  <si>
    <t>Investment Properties</t>
  </si>
  <si>
    <t>Income tax expense</t>
  </si>
  <si>
    <t xml:space="preserve"> attributable to equity holders of the parent:</t>
  </si>
  <si>
    <t>ASSETS</t>
  </si>
  <si>
    <t>TOTAL ASSETS</t>
  </si>
  <si>
    <t>EQUITY  AND LIABILITIES</t>
  </si>
  <si>
    <t>Current assets</t>
  </si>
  <si>
    <t>Non-current assets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</si>
  <si>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</si>
  <si>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</si>
  <si>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</si>
  <si>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</si>
  <si>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</si>
  <si>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>&lt; ----Distributable------ &gt;</t>
  </si>
  <si>
    <t>(AUDITED)</t>
  </si>
  <si>
    <t xml:space="preserve"> &lt; --------------------- Non-Distributable -------------------------- &gt;</t>
  </si>
  <si>
    <t>Fair Value</t>
  </si>
  <si>
    <t>Reserve</t>
  </si>
  <si>
    <t>Total comprehensive income for the period</t>
  </si>
  <si>
    <t>Condensed Consolidated Statement of Financial Position</t>
  </si>
  <si>
    <t>The Condensed Consolidated Statement of Financial Position should be read in conjunction</t>
  </si>
  <si>
    <t>Other Comprehensive Income:</t>
  </si>
  <si>
    <t>Other Comprehensive Income for the period</t>
  </si>
  <si>
    <t>Total Comprehensive Income for the period</t>
  </si>
  <si>
    <t>Profit attributable to:</t>
  </si>
  <si>
    <t>Total Comprehensive Income attributable to:</t>
  </si>
  <si>
    <t xml:space="preserve">The Condensed Consolidated Statement of Comprehensive Income should be read in conjunction with the </t>
  </si>
  <si>
    <t xml:space="preserve">Condensed Consolidated Statement of Cash Flows </t>
  </si>
  <si>
    <t xml:space="preserve">  Owners of the parent</t>
  </si>
  <si>
    <t xml:space="preserve">  Basic</t>
  </si>
  <si>
    <t xml:space="preserve">  Fully diluted</t>
  </si>
  <si>
    <t>Derivative financial assets</t>
  </si>
  <si>
    <t xml:space="preserve">The Condensed Consolidated Statement of Cash Flows should be read in conjunction </t>
  </si>
  <si>
    <t xml:space="preserve"> &lt; -------------- Non-Distributable -------------------- &gt;</t>
  </si>
  <si>
    <t>Conversion of golf membership to shares</t>
  </si>
  <si>
    <t xml:space="preserve"> in subsidiary</t>
  </si>
  <si>
    <t>&lt; ------------------------------------  Attributable to owners of the parent ------------------------------------- &gt;</t>
  </si>
  <si>
    <t>Profit net of tax</t>
  </si>
  <si>
    <t>Equity attributable to owners of the parent</t>
  </si>
  <si>
    <t>&lt; ---------------------------  Attributable to Owners of the parent ----------------------------- &gt;</t>
  </si>
  <si>
    <t>Land use rights</t>
  </si>
  <si>
    <t>Intangible assets</t>
  </si>
  <si>
    <t>Income tax refundable</t>
  </si>
  <si>
    <t>Other current liabilities</t>
  </si>
  <si>
    <t>Income tax payable</t>
  </si>
  <si>
    <t>Trade and other payables</t>
  </si>
  <si>
    <t>Non-refundable deposits</t>
  </si>
  <si>
    <t>Other current assets</t>
  </si>
  <si>
    <t>Investment securities</t>
  </si>
  <si>
    <t>Trade and other receivables</t>
  </si>
  <si>
    <t>Retained earnings</t>
  </si>
  <si>
    <t xml:space="preserve">with the Audited Financial Statements for the year ended 31 December 2010 </t>
  </si>
  <si>
    <t>interests</t>
  </si>
  <si>
    <t>-</t>
  </si>
  <si>
    <t>Bonus issue</t>
  </si>
  <si>
    <t>Share issuance expense</t>
  </si>
  <si>
    <t>Surplus on disposal of treasury shares</t>
  </si>
  <si>
    <t xml:space="preserve">Treasury shares sold </t>
  </si>
  <si>
    <t xml:space="preserve"> Net gain/(loss) on available-for-sale financial assets</t>
  </si>
  <si>
    <t xml:space="preserve">  Bonus issue expenses</t>
  </si>
  <si>
    <t>Condensed Consolidated Statement of Comprehensive Income</t>
  </si>
  <si>
    <t xml:space="preserve"> Foreign currency translation</t>
  </si>
  <si>
    <t>31/12/11</t>
  </si>
  <si>
    <t xml:space="preserve">  Receivables</t>
  </si>
  <si>
    <t xml:space="preserve">  Payables</t>
  </si>
  <si>
    <t xml:space="preserve">  Inventories</t>
  </si>
  <si>
    <t xml:space="preserve">  Development Expenditure</t>
  </si>
  <si>
    <t xml:space="preserve">  Purchase of property, plant &amp; equipment</t>
  </si>
  <si>
    <t xml:space="preserve">  Purchase of investment properties</t>
  </si>
  <si>
    <t xml:space="preserve">  Purchase of investment securities</t>
  </si>
  <si>
    <t xml:space="preserve">  Dividend received</t>
  </si>
  <si>
    <t xml:space="preserve">  Interest received</t>
  </si>
  <si>
    <t xml:space="preserve">  Proceeds from sale of Treasury Shares</t>
  </si>
  <si>
    <t xml:space="preserve">CASH AND CASH EQUIVALENTS   (Note A) </t>
  </si>
  <si>
    <t>Cash &amp; cash equivalents comprise of:</t>
  </si>
  <si>
    <t>Cash &amp; short term investments</t>
  </si>
  <si>
    <t>Bank overdrafts</t>
  </si>
  <si>
    <t>Interim Financial Report For The First Quarter</t>
  </si>
  <si>
    <t>As at 31 March 2012</t>
  </si>
  <si>
    <t>31/03/12</t>
  </si>
  <si>
    <t>Investment in associates</t>
  </si>
  <si>
    <t>At 01/01/2012</t>
  </si>
  <si>
    <t>31/03/11</t>
  </si>
  <si>
    <t xml:space="preserve">  - Fair value changes</t>
  </si>
  <si>
    <t xml:space="preserve"> with the Audited Financial Statements for the year ended 31 December 2011 </t>
  </si>
  <si>
    <t xml:space="preserve">Balance at 31/03/2011 </t>
  </si>
  <si>
    <t>Balance at 31/03/2012</t>
  </si>
  <si>
    <t xml:space="preserve">with the Audited Financial Statements for the year ended 31 December 2011 </t>
  </si>
  <si>
    <t>At 01/01/2011</t>
  </si>
  <si>
    <t>Share issuance expenses</t>
  </si>
  <si>
    <t>Treasury shares sold</t>
  </si>
  <si>
    <t>31/03/2012</t>
  </si>
  <si>
    <t>31/03/2011</t>
  </si>
  <si>
    <t xml:space="preserve">Audited Financial Statements for the year ended 31 December 2011 </t>
  </si>
  <si>
    <t>As at 31 March 2011</t>
  </si>
  <si>
    <t>Non-controlling interests</t>
  </si>
  <si>
    <t xml:space="preserve">  Non-controlling interests</t>
  </si>
  <si>
    <t>Non-</t>
  </si>
  <si>
    <t>controlling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</si>
</sst>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  <numFmt numFmtId="200" formatCode="0.00_);\(0.00\)"/>
  </numFmts>
  <fonts count="2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1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7" fontId="1" fillId="0" borderId="2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41" fontId="1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41" fontId="1" fillId="0" borderId="0" xfId="21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1" xfId="21" applyFont="1" applyFill="1" applyBorder="1" applyAlignment="1">
      <alignment horizontal="center"/>
      <protection/>
    </xf>
    <xf numFmtId="1" fontId="2" fillId="3" borderId="0" xfId="0" applyNumberFormat="1" applyFont="1" applyFill="1" applyAlignment="1" quotePrefix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0" fillId="0" borderId="0" xfId="0" applyFont="1" applyBorder="1" applyAlignment="1">
      <alignment/>
    </xf>
    <xf numFmtId="2" fontId="19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4" fontId="19" fillId="0" borderId="0" xfId="0" applyNumberFormat="1" applyFont="1" applyFill="1" applyAlignment="1">
      <alignment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2" fillId="0" borderId="0" xfId="21" applyFont="1" applyFill="1" applyAlignment="1">
      <alignment horizontal="left"/>
      <protection/>
    </xf>
    <xf numFmtId="37" fontId="1" fillId="0" borderId="1" xfId="21" applyFont="1" applyFill="1" applyBorder="1" applyAlignment="1">
      <alignment/>
      <protection/>
    </xf>
    <xf numFmtId="37" fontId="0" fillId="0" borderId="0" xfId="21" applyFont="1" applyFill="1" applyAlignment="1">
      <alignment/>
      <protection/>
    </xf>
    <xf numFmtId="0" fontId="21" fillId="0" borderId="0" xfId="0" applyFont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Alignment="1">
      <alignment horizontal="center"/>
    </xf>
    <xf numFmtId="41" fontId="1" fillId="0" borderId="1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37" fontId="19" fillId="0" borderId="0" xfId="0" applyNumberFormat="1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37" fontId="0" fillId="0" borderId="1" xfId="0" applyNumberFormat="1" applyFont="1" applyFill="1" applyBorder="1" applyAlignment="1">
      <alignment/>
    </xf>
    <xf numFmtId="37" fontId="0" fillId="0" borderId="3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4" fontId="21" fillId="0" borderId="0" xfId="0" applyNumberFormat="1" applyFont="1" applyAlignment="1">
      <alignment horizontal="left"/>
    </xf>
    <xf numFmtId="37" fontId="2" fillId="0" borderId="0" xfId="21" applyFont="1" applyFill="1" applyAlignment="1">
      <alignment/>
      <protection/>
    </xf>
    <xf numFmtId="3" fontId="19" fillId="0" borderId="0" xfId="0" applyNumberFormat="1" applyFont="1" applyBorder="1" applyAlignment="1">
      <alignment/>
    </xf>
    <xf numFmtId="37" fontId="23" fillId="0" borderId="0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185" fontId="0" fillId="0" borderId="0" xfId="15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0" xfId="15" applyNumberFormat="1" applyFont="1" applyAlignment="1" applyProtection="1">
      <alignment/>
      <protection locked="0"/>
    </xf>
    <xf numFmtId="2" fontId="0" fillId="0" borderId="0" xfId="15" applyNumberFormat="1" applyFont="1" applyAlignment="1" applyProtection="1">
      <alignment/>
      <protection locked="0"/>
    </xf>
    <xf numFmtId="37" fontId="1" fillId="0" borderId="0" xfId="0" applyNumberFormat="1" applyFont="1" applyFill="1" applyBorder="1" applyAlignment="1">
      <alignment/>
    </xf>
    <xf numFmtId="37" fontId="1" fillId="0" borderId="6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41" fontId="1" fillId="0" borderId="1" xfId="21" applyNumberFormat="1" applyFont="1" applyFill="1" applyBorder="1" applyAlignment="1">
      <alignment horizontal="center"/>
      <protection/>
    </xf>
    <xf numFmtId="37" fontId="1" fillId="0" borderId="1" xfId="21" applyFont="1" applyFill="1" applyBorder="1" applyAlignment="1">
      <alignment horizontal="right"/>
      <protection/>
    </xf>
    <xf numFmtId="41" fontId="1" fillId="0" borderId="0" xfId="21" applyNumberFormat="1" applyFont="1" applyFill="1" applyBorder="1" applyAlignment="1">
      <alignment horizontal="center"/>
      <protection/>
    </xf>
    <xf numFmtId="37" fontId="1" fillId="0" borderId="0" xfId="21" applyFont="1" applyFill="1" applyBorder="1" applyAlignment="1">
      <alignment horizontal="right"/>
      <protection/>
    </xf>
    <xf numFmtId="43" fontId="1" fillId="0" borderId="1" xfId="15" applyFont="1" applyFill="1" applyBorder="1" applyAlignment="1">
      <alignment/>
    </xf>
    <xf numFmtId="37" fontId="1" fillId="0" borderId="0" xfId="0" applyNumberFormat="1" applyFont="1" applyAlignment="1">
      <alignment horizontal="right"/>
    </xf>
    <xf numFmtId="37" fontId="0" fillId="0" borderId="0" xfId="15" applyNumberFormat="1" applyFont="1" applyAlignment="1" applyProtection="1">
      <alignment/>
      <protection locked="0"/>
    </xf>
    <xf numFmtId="37" fontId="19" fillId="0" borderId="0" xfId="0" applyNumberFormat="1" applyFont="1" applyBorder="1" applyAlignment="1">
      <alignment/>
    </xf>
    <xf numFmtId="37" fontId="0" fillId="0" borderId="5" xfId="15" applyNumberFormat="1" applyFont="1" applyBorder="1" applyAlignment="1" applyProtection="1">
      <alignment/>
      <protection locked="0"/>
    </xf>
    <xf numFmtId="37" fontId="0" fillId="0" borderId="5" xfId="15" applyNumberFormat="1" applyFont="1" applyBorder="1" applyAlignment="1" applyProtection="1">
      <alignment/>
      <protection locked="0"/>
    </xf>
    <xf numFmtId="43" fontId="1" fillId="0" borderId="0" xfId="15" applyFont="1" applyFill="1" applyBorder="1" applyAlignment="1" quotePrefix="1">
      <alignment horizontal="center"/>
    </xf>
    <xf numFmtId="41" fontId="1" fillId="0" borderId="0" xfId="15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238625" y="9525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705600" y="9429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4924425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066800"/>
          <a:ext cx="20859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4914900" y="1066800"/>
          <a:ext cx="21907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40">
      <selection activeCell="F65" sqref="F65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49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7" t="s">
        <v>63</v>
      </c>
      <c r="B1" s="7"/>
      <c r="C1" s="8"/>
      <c r="D1" s="9"/>
      <c r="E1" s="9"/>
      <c r="G1" s="93"/>
      <c r="H1" s="4"/>
    </row>
    <row r="2" spans="1:5" ht="15">
      <c r="A2" s="7" t="s">
        <v>153</v>
      </c>
      <c r="B2" s="7"/>
      <c r="C2" s="8"/>
      <c r="D2" s="9"/>
      <c r="E2" s="9"/>
    </row>
    <row r="3" spans="1:6" s="3" customFormat="1" ht="15">
      <c r="A3" s="37" t="s">
        <v>95</v>
      </c>
      <c r="B3" s="33"/>
      <c r="C3" s="33"/>
      <c r="F3" s="82"/>
    </row>
    <row r="4" spans="1:8" ht="15">
      <c r="A4" s="23" t="s">
        <v>154</v>
      </c>
      <c r="B4" s="24"/>
      <c r="C4" s="24"/>
      <c r="D4" s="24"/>
      <c r="E4" s="24"/>
      <c r="F4" s="95"/>
      <c r="H4" s="96"/>
    </row>
    <row r="5" spans="1:8" ht="15">
      <c r="A5" s="23"/>
      <c r="B5" s="24"/>
      <c r="C5" s="24"/>
      <c r="D5" s="24"/>
      <c r="E5" s="24"/>
      <c r="F5" s="36" t="s">
        <v>54</v>
      </c>
      <c r="G5" s="3"/>
      <c r="H5" s="36" t="s">
        <v>54</v>
      </c>
    </row>
    <row r="6" spans="1:8" ht="15">
      <c r="A6" s="23"/>
      <c r="B6" s="24"/>
      <c r="C6" s="24"/>
      <c r="D6" s="24"/>
      <c r="E6" s="24"/>
      <c r="F6" s="36" t="s">
        <v>55</v>
      </c>
      <c r="G6" s="3"/>
      <c r="H6" s="36" t="s">
        <v>18</v>
      </c>
    </row>
    <row r="7" spans="1:8" ht="15">
      <c r="A7" s="23"/>
      <c r="B7" s="24"/>
      <c r="C7" s="24"/>
      <c r="D7" s="24"/>
      <c r="E7" s="24"/>
      <c r="F7" s="36" t="s">
        <v>53</v>
      </c>
      <c r="G7" s="3"/>
      <c r="H7" s="36" t="s">
        <v>50</v>
      </c>
    </row>
    <row r="8" spans="1:8" ht="15">
      <c r="A8" s="23"/>
      <c r="B8" s="24"/>
      <c r="C8" s="24"/>
      <c r="D8" s="24"/>
      <c r="E8" s="24"/>
      <c r="F8" s="36" t="s">
        <v>19</v>
      </c>
      <c r="G8" s="3"/>
      <c r="H8" s="36" t="s">
        <v>51</v>
      </c>
    </row>
    <row r="9" spans="1:8" ht="15">
      <c r="A9" s="23"/>
      <c r="B9" s="24"/>
      <c r="C9" s="24"/>
      <c r="D9" s="24"/>
      <c r="E9" s="24"/>
      <c r="F9" s="87" t="s">
        <v>155</v>
      </c>
      <c r="G9" s="3"/>
      <c r="H9" s="87" t="s">
        <v>138</v>
      </c>
    </row>
    <row r="10" spans="1:11" ht="15">
      <c r="A10" s="21"/>
      <c r="B10" s="33"/>
      <c r="C10" s="33"/>
      <c r="F10" s="36" t="s">
        <v>52</v>
      </c>
      <c r="G10" s="3"/>
      <c r="H10" s="36" t="s">
        <v>90</v>
      </c>
      <c r="I10" s="48"/>
      <c r="J10" s="49"/>
      <c r="K10" s="48"/>
    </row>
    <row r="11" spans="3:11" ht="15">
      <c r="C11" s="1"/>
      <c r="F11" s="36" t="s">
        <v>0</v>
      </c>
      <c r="G11" s="35"/>
      <c r="H11" s="36" t="s">
        <v>0</v>
      </c>
      <c r="I11" s="48"/>
      <c r="J11" s="49"/>
      <c r="K11" s="48"/>
    </row>
    <row r="12" spans="1:11" ht="15.75">
      <c r="A12" s="81" t="s">
        <v>79</v>
      </c>
      <c r="C12" s="1"/>
      <c r="F12" s="83"/>
      <c r="G12" s="48"/>
      <c r="H12" s="83"/>
      <c r="I12" s="48"/>
      <c r="J12" s="49"/>
      <c r="K12" s="48"/>
    </row>
    <row r="13" spans="1:11" ht="15">
      <c r="A13" s="3" t="s">
        <v>83</v>
      </c>
      <c r="C13" s="1"/>
      <c r="F13" s="22"/>
      <c r="G13" s="49"/>
      <c r="H13" s="49"/>
      <c r="I13" s="48"/>
      <c r="J13" s="49"/>
      <c r="K13" s="48"/>
    </row>
    <row r="14" spans="1:11" ht="15">
      <c r="A14" s="1" t="s">
        <v>1</v>
      </c>
      <c r="C14" s="1"/>
      <c r="F14" s="50">
        <v>317262</v>
      </c>
      <c r="G14" s="49"/>
      <c r="H14" s="50">
        <v>324461</v>
      </c>
      <c r="I14" s="48"/>
      <c r="J14" s="49"/>
      <c r="K14" s="48"/>
    </row>
    <row r="15" spans="1:11" ht="15">
      <c r="A15" s="49" t="s">
        <v>88</v>
      </c>
      <c r="C15" s="1"/>
      <c r="F15" s="50">
        <v>104349</v>
      </c>
      <c r="G15" s="49"/>
      <c r="H15" s="50">
        <v>104274</v>
      </c>
      <c r="I15" s="99"/>
      <c r="J15" s="49"/>
      <c r="K15" s="48"/>
    </row>
    <row r="16" spans="1:11" ht="15">
      <c r="A16" s="49" t="s">
        <v>76</v>
      </c>
      <c r="C16" s="1"/>
      <c r="F16" s="50">
        <v>135046</v>
      </c>
      <c r="G16" s="49"/>
      <c r="H16" s="50">
        <v>136314</v>
      </c>
      <c r="I16" s="48"/>
      <c r="J16" s="49"/>
      <c r="K16" s="48"/>
    </row>
    <row r="17" spans="1:11" ht="15">
      <c r="A17" s="49" t="s">
        <v>116</v>
      </c>
      <c r="C17" s="1"/>
      <c r="F17" s="50">
        <v>13809</v>
      </c>
      <c r="G17" s="49"/>
      <c r="H17" s="50">
        <v>13870</v>
      </c>
      <c r="I17" s="48"/>
      <c r="J17" s="49"/>
      <c r="K17" s="48"/>
    </row>
    <row r="18" spans="1:11" ht="15">
      <c r="A18" s="1" t="s">
        <v>156</v>
      </c>
      <c r="C18" s="1"/>
      <c r="F18" s="50">
        <f>779+85+90</f>
        <v>954</v>
      </c>
      <c r="G18" s="49"/>
      <c r="H18" s="50">
        <v>954</v>
      </c>
      <c r="I18" s="99"/>
      <c r="J18" s="40"/>
      <c r="K18" s="48"/>
    </row>
    <row r="19" spans="1:8" ht="14.25">
      <c r="A19" s="1" t="s">
        <v>124</v>
      </c>
      <c r="C19" s="1"/>
      <c r="F19" s="50">
        <v>471029</v>
      </c>
      <c r="G19" s="49"/>
      <c r="H19" s="50">
        <v>421106</v>
      </c>
    </row>
    <row r="20" spans="1:10" ht="14.25">
      <c r="A20" s="1" t="s">
        <v>117</v>
      </c>
      <c r="C20" s="1"/>
      <c r="F20" s="50">
        <v>573</v>
      </c>
      <c r="G20" s="49"/>
      <c r="H20" s="50">
        <v>625</v>
      </c>
      <c r="J20" s="2"/>
    </row>
    <row r="21" spans="3:8" ht="14.25">
      <c r="C21" s="1"/>
      <c r="F21" s="41">
        <f>SUM(F14:F20)</f>
        <v>1043022</v>
      </c>
      <c r="G21" s="49"/>
      <c r="H21" s="104">
        <f>SUM(H14:H20)</f>
        <v>1001604</v>
      </c>
    </row>
    <row r="22" spans="3:8" ht="9" customHeight="1">
      <c r="C22" s="1"/>
      <c r="F22" s="50"/>
      <c r="G22" s="49"/>
      <c r="H22" s="49"/>
    </row>
    <row r="23" spans="1:8" ht="15">
      <c r="A23" s="3" t="s">
        <v>82</v>
      </c>
      <c r="C23" s="1"/>
      <c r="F23" s="22"/>
      <c r="G23" s="49"/>
      <c r="H23" s="49"/>
    </row>
    <row r="24" spans="1:8" ht="14.25">
      <c r="A24" s="1" t="s">
        <v>71</v>
      </c>
      <c r="C24" s="1"/>
      <c r="F24" s="50">
        <v>101805</v>
      </c>
      <c r="G24" s="49"/>
      <c r="H24" s="50">
        <v>98925</v>
      </c>
    </row>
    <row r="25" spans="1:8" ht="14.25">
      <c r="A25" s="1" t="s">
        <v>2</v>
      </c>
      <c r="C25" s="1"/>
      <c r="F25" s="50">
        <v>154989</v>
      </c>
      <c r="G25" s="49"/>
      <c r="H25" s="50">
        <v>146156</v>
      </c>
    </row>
    <row r="26" spans="1:8" ht="14.25">
      <c r="A26" s="49" t="s">
        <v>125</v>
      </c>
      <c r="B26" s="49"/>
      <c r="C26" s="49"/>
      <c r="F26" s="50">
        <f>27635+6853</f>
        <v>34488</v>
      </c>
      <c r="G26" s="49"/>
      <c r="H26" s="50">
        <f>(43774-689)+7538</f>
        <v>50623</v>
      </c>
    </row>
    <row r="27" spans="1:9" s="49" customFormat="1" ht="14.25">
      <c r="A27" s="49" t="s">
        <v>123</v>
      </c>
      <c r="F27" s="50">
        <v>19890</v>
      </c>
      <c r="H27" s="50">
        <v>8967</v>
      </c>
      <c r="I27" s="52"/>
    </row>
    <row r="28" spans="1:8" ht="14.25">
      <c r="A28" s="1" t="s">
        <v>118</v>
      </c>
      <c r="C28" s="1"/>
      <c r="F28" s="50">
        <v>566</v>
      </c>
      <c r="G28" s="49"/>
      <c r="H28" s="50">
        <v>796</v>
      </c>
    </row>
    <row r="29" spans="1:8" ht="14.25">
      <c r="A29" s="1" t="s">
        <v>107</v>
      </c>
      <c r="C29" s="1"/>
      <c r="F29" s="139">
        <v>2482</v>
      </c>
      <c r="G29" s="49"/>
      <c r="H29" s="50">
        <v>218</v>
      </c>
    </row>
    <row r="30" spans="1:8" ht="14.25">
      <c r="A30" s="1" t="s">
        <v>3</v>
      </c>
      <c r="C30" s="1"/>
      <c r="F30" s="50">
        <f>46554+686824</f>
        <v>733378</v>
      </c>
      <c r="G30" s="49"/>
      <c r="H30" s="50">
        <v>728731</v>
      </c>
    </row>
    <row r="31" spans="3:10" ht="14.25">
      <c r="C31" s="1"/>
      <c r="F31" s="41">
        <f>SUM(F24:F30)</f>
        <v>1047598</v>
      </c>
      <c r="G31" s="49"/>
      <c r="H31" s="104">
        <f>SUM(H24:H30)</f>
        <v>1034416</v>
      </c>
      <c r="J31" s="2"/>
    </row>
    <row r="32" spans="1:8" ht="16.5" thickBot="1">
      <c r="A32" s="81" t="s">
        <v>80</v>
      </c>
      <c r="F32" s="51">
        <f>F31+F21</f>
        <v>2090620</v>
      </c>
      <c r="G32" s="49"/>
      <c r="H32" s="51">
        <f>H31+H21</f>
        <v>2036020</v>
      </c>
    </row>
    <row r="33" spans="6:8" ht="8.25" customHeight="1">
      <c r="F33" s="50"/>
      <c r="G33" s="49"/>
      <c r="H33" s="49"/>
    </row>
    <row r="34" spans="1:8" ht="15.75">
      <c r="A34" s="81" t="s">
        <v>81</v>
      </c>
      <c r="C34" s="1"/>
      <c r="F34" s="50"/>
      <c r="G34" s="49"/>
      <c r="H34" s="49"/>
    </row>
    <row r="35" spans="1:8" ht="15">
      <c r="A35" s="3" t="s">
        <v>114</v>
      </c>
      <c r="C35" s="1"/>
      <c r="F35" s="22"/>
      <c r="G35" s="49"/>
      <c r="H35" s="49"/>
    </row>
    <row r="36" spans="1:8" ht="14.25">
      <c r="A36" s="1" t="s">
        <v>6</v>
      </c>
      <c r="C36" s="1"/>
      <c r="F36" s="50">
        <v>361477</v>
      </c>
      <c r="G36" s="49"/>
      <c r="H36" s="50">
        <v>361477</v>
      </c>
    </row>
    <row r="37" spans="1:9" ht="14.25">
      <c r="A37" s="1" t="s">
        <v>7</v>
      </c>
      <c r="C37" s="1"/>
      <c r="F37" s="132">
        <f>11263-9634+10528+1538+292561-2364</f>
        <v>303892</v>
      </c>
      <c r="G37" s="49"/>
      <c r="H37" s="132">
        <v>258147</v>
      </c>
      <c r="I37" s="85"/>
    </row>
    <row r="38" spans="1:9" ht="14.25">
      <c r="A38" s="1" t="s">
        <v>126</v>
      </c>
      <c r="C38" s="1"/>
      <c r="F38" s="131">
        <v>1165945</v>
      </c>
      <c r="G38" s="49"/>
      <c r="H38" s="131">
        <f>1151557+85+90</f>
        <v>1151732</v>
      </c>
      <c r="I38" s="85"/>
    </row>
    <row r="39" spans="3:8" ht="14.25">
      <c r="C39" s="1"/>
      <c r="F39" s="52">
        <f>SUM(F36:F38)</f>
        <v>1831314</v>
      </c>
      <c r="G39" s="49"/>
      <c r="H39" s="52">
        <f>SUM(H36:H38)</f>
        <v>1771356</v>
      </c>
    </row>
    <row r="40" spans="1:8" ht="15">
      <c r="A40" s="82" t="s">
        <v>171</v>
      </c>
      <c r="C40" s="1"/>
      <c r="F40" s="50">
        <v>140016</v>
      </c>
      <c r="G40" s="49"/>
      <c r="H40" s="50">
        <v>139648</v>
      </c>
    </row>
    <row r="41" spans="1:10" ht="15">
      <c r="A41" s="82" t="s">
        <v>72</v>
      </c>
      <c r="C41" s="1"/>
      <c r="F41" s="41">
        <f>SUM(F39:F40)</f>
        <v>1971330</v>
      </c>
      <c r="G41" s="49"/>
      <c r="H41" s="104">
        <f>SUM(H39:H40)</f>
        <v>1911004</v>
      </c>
      <c r="J41" s="2"/>
    </row>
    <row r="42" spans="6:8" ht="6" customHeight="1">
      <c r="F42" s="22"/>
      <c r="G42" s="49"/>
      <c r="H42" s="49"/>
    </row>
    <row r="43" spans="1:8" ht="15">
      <c r="A43" s="3" t="s">
        <v>9</v>
      </c>
      <c r="F43" s="22"/>
      <c r="G43" s="49"/>
      <c r="H43" s="49"/>
    </row>
    <row r="44" spans="1:8" ht="14.25">
      <c r="A44" s="49" t="s">
        <v>121</v>
      </c>
      <c r="B44" s="49"/>
      <c r="C44" s="22"/>
      <c r="F44" s="50">
        <v>7298</v>
      </c>
      <c r="G44" s="49"/>
      <c r="H44" s="50">
        <v>6669</v>
      </c>
    </row>
    <row r="45" spans="1:8" ht="14.25">
      <c r="A45" s="49" t="s">
        <v>122</v>
      </c>
      <c r="B45" s="49"/>
      <c r="C45" s="22"/>
      <c r="F45" s="50">
        <v>2146</v>
      </c>
      <c r="G45" s="49"/>
      <c r="H45" s="50">
        <v>2184</v>
      </c>
    </row>
    <row r="46" spans="1:8" ht="14.25">
      <c r="A46" s="1" t="s">
        <v>8</v>
      </c>
      <c r="C46" s="1"/>
      <c r="F46" s="50">
        <v>8292</v>
      </c>
      <c r="G46" s="49"/>
      <c r="H46" s="50">
        <v>11448</v>
      </c>
    </row>
    <row r="47" spans="3:8" ht="14.25">
      <c r="C47" s="1"/>
      <c r="F47" s="41">
        <f>SUM(F44:F46)</f>
        <v>17736</v>
      </c>
      <c r="G47" s="49"/>
      <c r="H47" s="104">
        <f>SUM(H44:H46)</f>
        <v>20301</v>
      </c>
    </row>
    <row r="48" spans="1:8" ht="15">
      <c r="A48" s="3" t="s">
        <v>84</v>
      </c>
      <c r="C48" s="1"/>
      <c r="F48" s="50"/>
      <c r="G48" s="49"/>
      <c r="H48" s="49"/>
    </row>
    <row r="49" spans="1:8" ht="14.25">
      <c r="A49" s="1" t="s">
        <v>4</v>
      </c>
      <c r="C49" s="1"/>
      <c r="E49" s="2"/>
      <c r="F49" s="50">
        <v>18178</v>
      </c>
      <c r="G49" s="49"/>
      <c r="H49" s="50">
        <v>23732</v>
      </c>
    </row>
    <row r="50" spans="1:8" ht="14.25">
      <c r="A50" s="49" t="s">
        <v>121</v>
      </c>
      <c r="B50" s="49"/>
      <c r="C50" s="22"/>
      <c r="F50" s="50">
        <f>39380+33791</f>
        <v>73171</v>
      </c>
      <c r="G50" s="49"/>
      <c r="H50" s="50">
        <f>72777-689</f>
        <v>72088</v>
      </c>
    </row>
    <row r="51" spans="1:9" ht="14.25">
      <c r="A51" s="49" t="s">
        <v>119</v>
      </c>
      <c r="B51" s="49"/>
      <c r="C51" s="49"/>
      <c r="F51" s="50">
        <v>3688</v>
      </c>
      <c r="G51" s="49"/>
      <c r="H51" s="50">
        <v>4540</v>
      </c>
      <c r="I51" s="2"/>
    </row>
    <row r="52" spans="1:8" ht="14.25">
      <c r="A52" s="1" t="s">
        <v>120</v>
      </c>
      <c r="C52" s="1"/>
      <c r="F52" s="50">
        <v>6517</v>
      </c>
      <c r="G52" s="49"/>
      <c r="H52" s="50">
        <v>4355</v>
      </c>
    </row>
    <row r="53" spans="1:8" ht="14.25">
      <c r="A53" s="1" t="s">
        <v>5</v>
      </c>
      <c r="C53" s="1"/>
      <c r="F53" s="139" t="s">
        <v>129</v>
      </c>
      <c r="G53" s="40"/>
      <c r="H53" s="139" t="s">
        <v>129</v>
      </c>
    </row>
    <row r="54" spans="3:8" ht="14.25">
      <c r="C54" s="1"/>
      <c r="F54" s="41">
        <f>SUM(F49:F53)</f>
        <v>101554</v>
      </c>
      <c r="G54" s="49"/>
      <c r="H54" s="104">
        <f>SUM(H49:H53)</f>
        <v>104715</v>
      </c>
    </row>
    <row r="55" spans="1:8" ht="15.75" thickBot="1">
      <c r="A55" s="3" t="s">
        <v>85</v>
      </c>
      <c r="C55" s="1"/>
      <c r="F55" s="51">
        <f>F54+F47</f>
        <v>119290</v>
      </c>
      <c r="G55" s="49"/>
      <c r="H55" s="51">
        <f>H54+H47</f>
        <v>125016</v>
      </c>
    </row>
    <row r="56" spans="1:9" ht="16.5" thickBot="1">
      <c r="A56" s="81" t="s">
        <v>86</v>
      </c>
      <c r="C56" s="1"/>
      <c r="F56" s="94">
        <f>F55+F41</f>
        <v>2090620</v>
      </c>
      <c r="G56" s="49"/>
      <c r="H56" s="105">
        <f>H55+H41</f>
        <v>2036020</v>
      </c>
      <c r="I56" s="2"/>
    </row>
    <row r="57" ht="6.75" customHeight="1"/>
    <row r="58" ht="8.25" customHeight="1">
      <c r="I58" s="37"/>
    </row>
    <row r="59" spans="1:9" ht="15">
      <c r="A59" s="169" t="s">
        <v>96</v>
      </c>
      <c r="B59" s="169"/>
      <c r="C59" s="169"/>
      <c r="D59" s="169"/>
      <c r="E59" s="169"/>
      <c r="F59" s="169"/>
      <c r="G59" s="169"/>
      <c r="H59" s="169"/>
      <c r="I59" s="37"/>
    </row>
    <row r="60" spans="1:9" ht="15">
      <c r="A60" s="169" t="s">
        <v>160</v>
      </c>
      <c r="B60" s="169"/>
      <c r="C60" s="169"/>
      <c r="D60" s="169"/>
      <c r="E60" s="169"/>
      <c r="F60" s="169"/>
      <c r="G60" s="169"/>
      <c r="H60" s="169"/>
      <c r="I60" s="37"/>
    </row>
    <row r="61" spans="1:9" ht="15">
      <c r="A61" s="35"/>
      <c r="B61" s="35"/>
      <c r="C61" s="35"/>
      <c r="D61" s="35"/>
      <c r="E61" s="35"/>
      <c r="F61" s="48"/>
      <c r="G61" s="35"/>
      <c r="H61" s="35"/>
      <c r="I61" s="37"/>
    </row>
    <row r="62" spans="1:9" ht="15">
      <c r="A62" s="35"/>
      <c r="B62" s="35"/>
      <c r="C62" s="35"/>
      <c r="D62" s="35"/>
      <c r="E62" s="35"/>
      <c r="F62" s="48"/>
      <c r="G62" s="35"/>
      <c r="H62" s="35"/>
      <c r="I62" s="37"/>
    </row>
    <row r="66" ht="14.25">
      <c r="F66" s="52"/>
    </row>
  </sheetData>
  <mergeCells count="2">
    <mergeCell ref="A59:H59"/>
    <mergeCell ref="A60:H60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95" zoomScaleNormal="95" workbookViewId="0" topLeftCell="C28">
      <selection activeCell="H54" sqref="H54:I54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4.421875" style="1" customWidth="1"/>
    <col min="6" max="6" width="16.8515625" style="1" customWidth="1"/>
    <col min="7" max="7" width="3.140625" style="1" customWidth="1"/>
    <col min="8" max="8" width="15.7109375" style="1" customWidth="1"/>
    <col min="9" max="9" width="17.140625" style="1" customWidth="1"/>
    <col min="10" max="10" width="5.8515625" style="44" customWidth="1"/>
    <col min="11" max="16384" width="9.140625" style="1" customWidth="1"/>
  </cols>
  <sheetData>
    <row r="1" spans="1:9" ht="15">
      <c r="A1" s="7" t="s">
        <v>63</v>
      </c>
      <c r="B1" s="7"/>
      <c r="C1" s="8"/>
      <c r="D1" s="9"/>
      <c r="E1" s="9"/>
      <c r="H1" s="93"/>
      <c r="I1" s="4"/>
    </row>
    <row r="2" spans="1:5" ht="15">
      <c r="A2" s="7" t="str">
        <f>ConsolBalanceSheet!A2</f>
        <v>Interim Financial Report For The First Quarter</v>
      </c>
      <c r="B2" s="7"/>
      <c r="C2" s="8"/>
      <c r="D2" s="9"/>
      <c r="E2" s="9"/>
    </row>
    <row r="3" spans="1:4" ht="15">
      <c r="A3" s="37" t="s">
        <v>136</v>
      </c>
      <c r="B3" s="33"/>
      <c r="C3" s="33"/>
      <c r="D3" s="3"/>
    </row>
    <row r="4" spans="1:9" ht="15">
      <c r="A4" s="23" t="str">
        <f>ConsolBalanceSheet!A4</f>
        <v>As at 31 March 2012</v>
      </c>
      <c r="B4" s="24"/>
      <c r="C4" s="24"/>
      <c r="D4" s="24"/>
      <c r="E4" s="3"/>
      <c r="I4" s="106"/>
    </row>
    <row r="5" spans="5:9" ht="8.25" customHeight="1">
      <c r="E5" s="77"/>
      <c r="F5" s="96"/>
      <c r="G5" s="11"/>
      <c r="H5" s="98"/>
      <c r="I5" s="96"/>
    </row>
    <row r="6" spans="5:9" ht="15.75" customHeight="1">
      <c r="E6" s="14" t="s">
        <v>64</v>
      </c>
      <c r="F6" s="14"/>
      <c r="G6" s="11"/>
      <c r="H6" s="14" t="s">
        <v>65</v>
      </c>
      <c r="I6" s="14"/>
    </row>
    <row r="7" spans="5:9" ht="14.25">
      <c r="E7" s="79" t="s">
        <v>60</v>
      </c>
      <c r="F7" s="79" t="s">
        <v>18</v>
      </c>
      <c r="G7" s="16"/>
      <c r="H7" s="15" t="s">
        <v>60</v>
      </c>
      <c r="I7" s="15" t="s">
        <v>18</v>
      </c>
    </row>
    <row r="8" spans="5:9" ht="14.25">
      <c r="E8" s="79" t="s">
        <v>20</v>
      </c>
      <c r="F8" s="79" t="s">
        <v>20</v>
      </c>
      <c r="G8" s="16"/>
      <c r="H8" s="15" t="s">
        <v>20</v>
      </c>
      <c r="I8" s="15" t="s">
        <v>20</v>
      </c>
    </row>
    <row r="9" spans="5:9" ht="15" customHeight="1">
      <c r="E9" s="79" t="s">
        <v>19</v>
      </c>
      <c r="F9" s="79" t="s">
        <v>22</v>
      </c>
      <c r="G9" s="16"/>
      <c r="H9" s="15" t="s">
        <v>21</v>
      </c>
      <c r="I9" s="15" t="s">
        <v>22</v>
      </c>
    </row>
    <row r="10" spans="5:10" ht="14.25">
      <c r="E10" s="80"/>
      <c r="F10" s="79" t="s">
        <v>19</v>
      </c>
      <c r="G10" s="16"/>
      <c r="H10" s="15"/>
      <c r="I10" s="15" t="s">
        <v>23</v>
      </c>
      <c r="J10" s="46"/>
    </row>
    <row r="11" spans="5:10" ht="14.25">
      <c r="E11" s="17"/>
      <c r="F11" s="15"/>
      <c r="G11" s="16"/>
      <c r="H11" s="15"/>
      <c r="I11" s="15"/>
      <c r="J11" s="46"/>
    </row>
    <row r="12" spans="5:10" ht="14.25">
      <c r="E12" s="64" t="s">
        <v>155</v>
      </c>
      <c r="F12" s="68" t="s">
        <v>158</v>
      </c>
      <c r="G12" s="19"/>
      <c r="H12" s="18" t="str">
        <f>E12</f>
        <v>31/03/12</v>
      </c>
      <c r="I12" s="69" t="str">
        <f>F12</f>
        <v>31/03/11</v>
      </c>
      <c r="J12" s="46"/>
    </row>
    <row r="13" spans="5:9" ht="14.25">
      <c r="E13" s="20" t="s">
        <v>0</v>
      </c>
      <c r="F13" s="20" t="s">
        <v>0</v>
      </c>
      <c r="G13" s="20"/>
      <c r="H13" s="20" t="s">
        <v>0</v>
      </c>
      <c r="I13" s="20" t="s">
        <v>0</v>
      </c>
    </row>
    <row r="14" spans="6:9" ht="15">
      <c r="F14" s="92"/>
      <c r="G14" s="82"/>
      <c r="H14" s="82"/>
      <c r="I14" s="92"/>
    </row>
    <row r="15" spans="1:10" ht="15">
      <c r="A15" s="1" t="s">
        <v>11</v>
      </c>
      <c r="E15" s="111">
        <v>244246</v>
      </c>
      <c r="F15" s="133">
        <v>248932</v>
      </c>
      <c r="G15" s="113"/>
      <c r="H15" s="111">
        <v>244246</v>
      </c>
      <c r="I15" s="133">
        <v>248932</v>
      </c>
      <c r="J15" s="62"/>
    </row>
    <row r="16" spans="1:10" ht="15">
      <c r="A16" s="1" t="s">
        <v>13</v>
      </c>
      <c r="E16" s="111">
        <v>-204376</v>
      </c>
      <c r="F16" s="111">
        <v>-229417</v>
      </c>
      <c r="G16" s="113"/>
      <c r="H16" s="111">
        <v>-204376</v>
      </c>
      <c r="I16" s="111">
        <v>-229417</v>
      </c>
      <c r="J16" s="62"/>
    </row>
    <row r="17" spans="5:10" ht="15.75" thickBot="1">
      <c r="E17" s="114"/>
      <c r="F17" s="115"/>
      <c r="G17" s="113"/>
      <c r="H17" s="114"/>
      <c r="I17" s="115"/>
      <c r="J17" s="62"/>
    </row>
    <row r="18" spans="1:10" ht="14.25">
      <c r="A18" s="1" t="s">
        <v>14</v>
      </c>
      <c r="E18" s="116">
        <f>SUM(E15:E17)</f>
        <v>39870</v>
      </c>
      <c r="F18" s="117">
        <f>SUM(F15:F17)</f>
        <v>19515</v>
      </c>
      <c r="G18" s="117"/>
      <c r="H18" s="117">
        <f>SUM(H15:H17)</f>
        <v>39870</v>
      </c>
      <c r="I18" s="117">
        <f>SUM(I15:I17)</f>
        <v>19515</v>
      </c>
      <c r="J18" s="62"/>
    </row>
    <row r="19" spans="1:11" ht="15">
      <c r="A19" s="1" t="s">
        <v>73</v>
      </c>
      <c r="E19" s="111">
        <f>2865+36</f>
        <v>2901</v>
      </c>
      <c r="F19" s="111">
        <v>5900</v>
      </c>
      <c r="G19" s="118"/>
      <c r="H19" s="111">
        <f>2865+36</f>
        <v>2901</v>
      </c>
      <c r="I19" s="111">
        <v>5900</v>
      </c>
      <c r="J19" s="119"/>
      <c r="K19" s="2"/>
    </row>
    <row r="20" spans="1:10" ht="14.25">
      <c r="A20" s="1" t="s">
        <v>15</v>
      </c>
      <c r="E20" s="111">
        <v>-5369</v>
      </c>
      <c r="F20" s="111">
        <v>-4784</v>
      </c>
      <c r="G20" s="120"/>
      <c r="H20" s="111">
        <v>-5369</v>
      </c>
      <c r="I20" s="111">
        <v>-4784</v>
      </c>
      <c r="J20" s="62"/>
    </row>
    <row r="21" spans="1:10" ht="15">
      <c r="A21" s="1" t="s">
        <v>16</v>
      </c>
      <c r="E21" s="111">
        <f>-13104-36</f>
        <v>-13140</v>
      </c>
      <c r="F21" s="111">
        <v>-12858</v>
      </c>
      <c r="G21" s="118"/>
      <c r="H21" s="111">
        <f>-13104-36</f>
        <v>-13140</v>
      </c>
      <c r="I21" s="111">
        <v>-12858</v>
      </c>
      <c r="J21" s="62"/>
    </row>
    <row r="22" spans="1:10" ht="14.25">
      <c r="A22" s="1" t="s">
        <v>74</v>
      </c>
      <c r="E22" s="111">
        <v>-3263</v>
      </c>
      <c r="F22" s="111">
        <v>-3378</v>
      </c>
      <c r="G22" s="120"/>
      <c r="H22" s="111">
        <v>-3263</v>
      </c>
      <c r="I22" s="111">
        <v>-3378</v>
      </c>
      <c r="J22" s="62"/>
    </row>
    <row r="23" spans="1:10" ht="15">
      <c r="A23" s="1" t="s">
        <v>17</v>
      </c>
      <c r="E23" s="111">
        <v>-161</v>
      </c>
      <c r="F23" s="111">
        <v>-276</v>
      </c>
      <c r="G23" s="118"/>
      <c r="H23" s="111">
        <v>-161</v>
      </c>
      <c r="I23" s="111">
        <v>-276</v>
      </c>
      <c r="J23" s="62"/>
    </row>
    <row r="24" spans="1:10" ht="14.25">
      <c r="A24" s="1" t="s">
        <v>87</v>
      </c>
      <c r="E24" s="111">
        <v>0</v>
      </c>
      <c r="F24" s="111">
        <v>0</v>
      </c>
      <c r="G24" s="120"/>
      <c r="H24" s="111">
        <v>0</v>
      </c>
      <c r="I24" s="111">
        <v>0</v>
      </c>
      <c r="J24" s="62"/>
    </row>
    <row r="25" spans="5:10" ht="10.5" customHeight="1" thickBot="1">
      <c r="E25" s="121"/>
      <c r="F25" s="115"/>
      <c r="G25" s="118"/>
      <c r="H25" s="121"/>
      <c r="I25" s="156"/>
      <c r="J25" s="62"/>
    </row>
    <row r="26" spans="1:10" ht="14.25">
      <c r="A26" s="1" t="s">
        <v>75</v>
      </c>
      <c r="E26" s="117">
        <f>SUM(E18:E25)</f>
        <v>20838</v>
      </c>
      <c r="F26" s="117">
        <f>SUM(F18:F25)</f>
        <v>4119</v>
      </c>
      <c r="G26" s="117"/>
      <c r="H26" s="117">
        <f>SUM(H18:H25)</f>
        <v>20838</v>
      </c>
      <c r="I26" s="112">
        <f>SUM(I18:I25)</f>
        <v>4119</v>
      </c>
      <c r="J26" s="62"/>
    </row>
    <row r="27" spans="5:10" ht="14.25">
      <c r="E27" s="117"/>
      <c r="F27" s="117"/>
      <c r="G27" s="117"/>
      <c r="H27" s="117"/>
      <c r="I27" s="112"/>
      <c r="J27" s="62"/>
    </row>
    <row r="28" spans="1:11" ht="15">
      <c r="A28" s="1" t="s">
        <v>77</v>
      </c>
      <c r="E28" s="111">
        <v>-5858</v>
      </c>
      <c r="F28" s="111">
        <v>-958</v>
      </c>
      <c r="G28" s="118"/>
      <c r="H28" s="111">
        <v>-5858</v>
      </c>
      <c r="I28" s="111">
        <v>-958</v>
      </c>
      <c r="J28" s="62"/>
      <c r="K28" s="2"/>
    </row>
    <row r="29" spans="5:10" ht="15" thickBot="1">
      <c r="E29" s="115"/>
      <c r="F29" s="115"/>
      <c r="G29" s="120"/>
      <c r="H29" s="115"/>
      <c r="I29" s="115"/>
      <c r="J29" s="62"/>
    </row>
    <row r="30" spans="1:10" ht="14.25">
      <c r="A30" s="1" t="s">
        <v>113</v>
      </c>
      <c r="E30" s="116">
        <f>SUM(E26:E29)</f>
        <v>14980</v>
      </c>
      <c r="F30" s="117">
        <f>SUM(F26:F29)</f>
        <v>3161</v>
      </c>
      <c r="G30" s="117"/>
      <c r="H30" s="117">
        <f>SUM(H26:H29)</f>
        <v>14980</v>
      </c>
      <c r="I30" s="117">
        <f>SUM(I26:I29)</f>
        <v>3161</v>
      </c>
      <c r="J30" s="62"/>
    </row>
    <row r="31" spans="5:10" ht="14.25">
      <c r="E31" s="116"/>
      <c r="F31" s="117"/>
      <c r="G31" s="117"/>
      <c r="H31" s="117"/>
      <c r="I31" s="112"/>
      <c r="J31" s="62"/>
    </row>
    <row r="32" spans="1:10" ht="15">
      <c r="A32" s="3" t="s">
        <v>97</v>
      </c>
      <c r="E32" s="116"/>
      <c r="F32" s="117"/>
      <c r="G32" s="117"/>
      <c r="H32" s="117"/>
      <c r="I32" s="112"/>
      <c r="J32" s="62"/>
    </row>
    <row r="33" spans="5:10" ht="6" customHeight="1">
      <c r="E33" s="116"/>
      <c r="F33" s="117"/>
      <c r="G33" s="117"/>
      <c r="H33" s="117"/>
      <c r="I33" s="112"/>
      <c r="J33" s="62"/>
    </row>
    <row r="34" spans="1:10" ht="14.25">
      <c r="A34" s="1" t="s">
        <v>137</v>
      </c>
      <c r="E34" s="117">
        <v>-10746</v>
      </c>
      <c r="F34" s="111">
        <v>-7373</v>
      </c>
      <c r="G34" s="117"/>
      <c r="H34" s="117">
        <v>-10746</v>
      </c>
      <c r="I34" s="111">
        <v>-7373</v>
      </c>
      <c r="J34" s="62"/>
    </row>
    <row r="35" spans="5:10" ht="10.5" customHeight="1">
      <c r="E35" s="117"/>
      <c r="F35" s="111"/>
      <c r="G35" s="117"/>
      <c r="H35" s="117"/>
      <c r="I35" s="111"/>
      <c r="J35" s="62"/>
    </row>
    <row r="36" spans="1:10" ht="17.25" customHeight="1">
      <c r="A36" s="11" t="s">
        <v>134</v>
      </c>
      <c r="E36" s="117"/>
      <c r="F36" s="111"/>
      <c r="G36" s="117"/>
      <c r="H36" s="117"/>
      <c r="I36" s="111"/>
      <c r="J36" s="62"/>
    </row>
    <row r="37" spans="1:10" ht="13.5" customHeight="1">
      <c r="A37" s="25" t="s">
        <v>159</v>
      </c>
      <c r="E37" s="117">
        <v>56092</v>
      </c>
      <c r="F37" s="111">
        <v>-17314</v>
      </c>
      <c r="G37" s="117"/>
      <c r="H37" s="117">
        <v>56092</v>
      </c>
      <c r="I37" s="111">
        <v>-17314</v>
      </c>
      <c r="J37" s="62"/>
    </row>
    <row r="38" spans="5:10" ht="6.75" customHeight="1">
      <c r="E38" s="122"/>
      <c r="F38" s="140"/>
      <c r="G38" s="117"/>
      <c r="H38" s="140"/>
      <c r="I38" s="134"/>
      <c r="J38" s="62"/>
    </row>
    <row r="39" spans="5:10" ht="14.25">
      <c r="E39" s="116">
        <f>SUM(E37:E38)</f>
        <v>56092</v>
      </c>
      <c r="F39" s="117">
        <f>SUM(F37:F38)</f>
        <v>-17314</v>
      </c>
      <c r="G39" s="117"/>
      <c r="H39" s="117">
        <f>SUM(H37:H38)</f>
        <v>56092</v>
      </c>
      <c r="I39" s="117">
        <f>SUM(I37:I38)</f>
        <v>-17314</v>
      </c>
      <c r="J39" s="62"/>
    </row>
    <row r="40" spans="1:10" ht="10.5" customHeight="1">
      <c r="A40" s="11"/>
      <c r="E40" s="116"/>
      <c r="F40" s="117"/>
      <c r="G40" s="117"/>
      <c r="H40" s="117"/>
      <c r="I40" s="112"/>
      <c r="J40" s="62"/>
    </row>
    <row r="41" spans="1:10" ht="14.25">
      <c r="A41" s="103" t="s">
        <v>98</v>
      </c>
      <c r="E41" s="123">
        <f>SUM(E34:E38)</f>
        <v>45346</v>
      </c>
      <c r="F41" s="141">
        <f>SUM(F34:F38)</f>
        <v>-24687</v>
      </c>
      <c r="G41" s="117"/>
      <c r="H41" s="141">
        <f>SUM(H34:H38)</f>
        <v>45346</v>
      </c>
      <c r="I41" s="141">
        <f>SUM(I34:I38)</f>
        <v>-24687</v>
      </c>
      <c r="J41" s="62"/>
    </row>
    <row r="42" spans="1:10" ht="14.25">
      <c r="A42" s="103"/>
      <c r="E42" s="116"/>
      <c r="F42" s="117"/>
      <c r="G42" s="117"/>
      <c r="H42" s="117"/>
      <c r="I42" s="112"/>
      <c r="J42" s="62"/>
    </row>
    <row r="43" spans="1:10" ht="15" thickBot="1">
      <c r="A43" s="103" t="s">
        <v>99</v>
      </c>
      <c r="E43" s="124">
        <f>E41+E30</f>
        <v>60326</v>
      </c>
      <c r="F43" s="142">
        <f>F41+F30</f>
        <v>-21526</v>
      </c>
      <c r="G43" s="117"/>
      <c r="H43" s="142">
        <f>H41+H30</f>
        <v>60326</v>
      </c>
      <c r="I43" s="142">
        <f>I41+I30</f>
        <v>-21526</v>
      </c>
      <c r="J43" s="62"/>
    </row>
    <row r="44" spans="1:11" ht="15" thickTop="1">
      <c r="A44" s="109"/>
      <c r="B44" s="109"/>
      <c r="C44" s="109"/>
      <c r="D44" s="109"/>
      <c r="E44" s="125"/>
      <c r="F44" s="148"/>
      <c r="G44" s="120"/>
      <c r="H44" s="120"/>
      <c r="I44" s="149"/>
      <c r="J44" s="126"/>
      <c r="K44" s="109"/>
    </row>
    <row r="45" spans="1:10" ht="14.25">
      <c r="A45" s="1" t="s">
        <v>100</v>
      </c>
      <c r="E45" s="117"/>
      <c r="F45" s="117"/>
      <c r="G45" s="117"/>
      <c r="H45" s="117"/>
      <c r="I45" s="112"/>
      <c r="J45" s="62"/>
    </row>
    <row r="46" spans="1:10" ht="14.25">
      <c r="A46" s="1" t="s">
        <v>104</v>
      </c>
      <c r="E46" s="117">
        <f>E30-E47</f>
        <v>14213</v>
      </c>
      <c r="F46" s="117">
        <v>2965</v>
      </c>
      <c r="G46" s="117"/>
      <c r="H46" s="117">
        <f>H30-H47</f>
        <v>14213</v>
      </c>
      <c r="I46" s="117">
        <v>2965</v>
      </c>
      <c r="J46" s="62"/>
    </row>
    <row r="47" spans="1:10" ht="14.25">
      <c r="A47" s="1" t="s">
        <v>172</v>
      </c>
      <c r="E47" s="111">
        <v>767</v>
      </c>
      <c r="F47" s="111">
        <v>196</v>
      </c>
      <c r="G47" s="120"/>
      <c r="H47" s="111">
        <v>767</v>
      </c>
      <c r="I47" s="111">
        <v>196</v>
      </c>
      <c r="J47" s="62"/>
    </row>
    <row r="48" spans="5:10" ht="15" thickBot="1">
      <c r="E48" s="127">
        <f>SUM(E46:E47)</f>
        <v>14980</v>
      </c>
      <c r="F48" s="127">
        <f>SUM(F46:F47)</f>
        <v>3161</v>
      </c>
      <c r="G48" s="120"/>
      <c r="H48" s="127">
        <f>SUM(H46:H47)</f>
        <v>14980</v>
      </c>
      <c r="I48" s="127">
        <f>SUM(I46:I47)</f>
        <v>3161</v>
      </c>
      <c r="J48" s="62"/>
    </row>
    <row r="49" spans="1:10" ht="15">
      <c r="A49" s="6"/>
      <c r="B49" s="12"/>
      <c r="C49" s="12"/>
      <c r="D49" s="13"/>
      <c r="E49" s="119"/>
      <c r="F49" s="138"/>
      <c r="G49" s="119"/>
      <c r="H49" s="119"/>
      <c r="I49" s="119"/>
      <c r="J49" s="62"/>
    </row>
    <row r="50" spans="1:10" ht="15">
      <c r="A50" s="11" t="s">
        <v>101</v>
      </c>
      <c r="B50" s="12"/>
      <c r="C50" s="12"/>
      <c r="D50" s="13"/>
      <c r="E50" s="119"/>
      <c r="F50" s="138"/>
      <c r="G50" s="119"/>
      <c r="H50" s="119"/>
      <c r="I50" s="119"/>
      <c r="J50" s="62"/>
    </row>
    <row r="51" spans="1:10" ht="15">
      <c r="A51" s="1" t="s">
        <v>104</v>
      </c>
      <c r="B51" s="12"/>
      <c r="C51" s="12"/>
      <c r="D51" s="13"/>
      <c r="E51" s="119">
        <v>59958</v>
      </c>
      <c r="F51" s="119">
        <v>-22051</v>
      </c>
      <c r="G51" s="119"/>
      <c r="H51" s="119">
        <v>59958</v>
      </c>
      <c r="I51" s="119">
        <v>-22051</v>
      </c>
      <c r="J51" s="62"/>
    </row>
    <row r="52" spans="1:10" ht="15">
      <c r="A52" s="1" t="str">
        <f>A47</f>
        <v>  Non-controlling interests</v>
      </c>
      <c r="B52" s="12"/>
      <c r="C52" s="12"/>
      <c r="D52" s="13"/>
      <c r="E52" s="119">
        <v>368</v>
      </c>
      <c r="F52" s="119">
        <v>525</v>
      </c>
      <c r="G52" s="119"/>
      <c r="H52" s="119">
        <v>368</v>
      </c>
      <c r="I52" s="119">
        <v>525</v>
      </c>
      <c r="J52" s="62"/>
    </row>
    <row r="53" spans="1:10" ht="15.75" thickBot="1">
      <c r="A53" s="6"/>
      <c r="B53" s="12"/>
      <c r="C53" s="12"/>
      <c r="D53" s="13"/>
      <c r="E53" s="128">
        <f>SUM(E51:E52)</f>
        <v>60326</v>
      </c>
      <c r="F53" s="128">
        <f>SUM(F51:F52)</f>
        <v>-21526</v>
      </c>
      <c r="G53" s="119"/>
      <c r="H53" s="128">
        <f>SUM(H51:H52)</f>
        <v>60326</v>
      </c>
      <c r="I53" s="128">
        <f>SUM(I51:I52)</f>
        <v>-21526</v>
      </c>
      <c r="J53" s="62"/>
    </row>
    <row r="54" spans="1:9" ht="14.25">
      <c r="A54" s="21" t="s">
        <v>12</v>
      </c>
      <c r="B54" s="21"/>
      <c r="C54" s="21"/>
      <c r="D54" s="42"/>
      <c r="E54" s="52"/>
      <c r="F54" s="53"/>
      <c r="G54" s="53"/>
      <c r="H54" s="53"/>
      <c r="I54" s="53"/>
    </row>
    <row r="55" spans="1:9" ht="14.25">
      <c r="A55" s="21" t="s">
        <v>78</v>
      </c>
      <c r="B55" s="21"/>
      <c r="C55" s="21"/>
      <c r="D55" s="42"/>
      <c r="E55" s="92"/>
      <c r="F55" s="143"/>
      <c r="G55" s="76"/>
      <c r="H55" s="143"/>
      <c r="I55" s="144"/>
    </row>
    <row r="56" spans="1:10" ht="14.25">
      <c r="A56" s="21" t="s">
        <v>105</v>
      </c>
      <c r="C56" s="21"/>
      <c r="E56" s="43">
        <f>ROUND(E46/((240147950+120083860)/1000)*100,2)</f>
        <v>3.95</v>
      </c>
      <c r="F56" s="43">
        <f>ROUND(F46/((239719281+120083860)/1000)*100,2)</f>
        <v>0.82</v>
      </c>
      <c r="G56" s="49"/>
      <c r="H56" s="43">
        <f>ROUND(H46/((240147950+120083860)/1000)*100,2)</f>
        <v>3.95</v>
      </c>
      <c r="I56" s="43">
        <f>ROUND(I46/((239719281+120083860)/1000)*100,2)</f>
        <v>0.82</v>
      </c>
      <c r="J56" s="91"/>
    </row>
    <row r="57" spans="1:9" ht="15" thickBot="1">
      <c r="A57" s="21" t="s">
        <v>106</v>
      </c>
      <c r="C57" s="21"/>
      <c r="E57" s="47">
        <f>E56</f>
        <v>3.95</v>
      </c>
      <c r="F57" s="47">
        <f>F56</f>
        <v>0.82</v>
      </c>
      <c r="G57" s="22"/>
      <c r="H57" s="47">
        <f>H56</f>
        <v>3.95</v>
      </c>
      <c r="I57" s="47">
        <f>I56</f>
        <v>0.82</v>
      </c>
    </row>
    <row r="58" spans="1:9" ht="15" thickTop="1">
      <c r="A58" s="21"/>
      <c r="B58" s="21"/>
      <c r="C58" s="21"/>
      <c r="E58" s="54"/>
      <c r="F58" s="143"/>
      <c r="G58" s="22"/>
      <c r="H58" s="54"/>
      <c r="I58" s="143"/>
    </row>
    <row r="59" spans="1:7" ht="14.25">
      <c r="A59" s="21"/>
      <c r="B59" s="21"/>
      <c r="C59" s="21"/>
      <c r="E59" s="59"/>
      <c r="F59" s="11"/>
      <c r="G59" s="60"/>
    </row>
    <row r="60" spans="1:10" s="3" customFormat="1" ht="15">
      <c r="A60" s="170" t="s">
        <v>102</v>
      </c>
      <c r="B60" s="170"/>
      <c r="C60" s="170"/>
      <c r="D60" s="170"/>
      <c r="E60" s="170"/>
      <c r="F60" s="170"/>
      <c r="G60" s="170"/>
      <c r="H60" s="170"/>
      <c r="I60" s="170"/>
      <c r="J60" s="45"/>
    </row>
    <row r="61" spans="1:10" s="11" customFormat="1" ht="12.75">
      <c r="A61" s="170" t="s">
        <v>169</v>
      </c>
      <c r="B61" s="170"/>
      <c r="C61" s="170"/>
      <c r="D61" s="170"/>
      <c r="E61" s="170"/>
      <c r="F61" s="170"/>
      <c r="G61" s="170"/>
      <c r="H61" s="170"/>
      <c r="I61" s="170"/>
      <c r="J61" s="55"/>
    </row>
    <row r="62" spans="1:10" s="11" customFormat="1" ht="12.75">
      <c r="A62" s="107"/>
      <c r="B62" s="107"/>
      <c r="C62" s="107"/>
      <c r="D62" s="107"/>
      <c r="E62" s="107"/>
      <c r="F62" s="107"/>
      <c r="G62" s="107"/>
      <c r="H62" s="107"/>
      <c r="I62" s="110"/>
      <c r="J62" s="55"/>
    </row>
    <row r="63" spans="1:10" s="11" customFormat="1" ht="12.75">
      <c r="A63" s="107"/>
      <c r="B63" s="107"/>
      <c r="C63" s="107"/>
      <c r="D63" s="107"/>
      <c r="E63" s="107"/>
      <c r="F63" s="107"/>
      <c r="G63" s="107"/>
      <c r="H63" s="107"/>
      <c r="I63" s="107"/>
      <c r="J63" s="55"/>
    </row>
    <row r="64" spans="1:10" s="11" customFormat="1" ht="12.75">
      <c r="A64" s="107"/>
      <c r="B64" s="107"/>
      <c r="C64" s="107"/>
      <c r="D64" s="107"/>
      <c r="E64" s="107"/>
      <c r="F64" s="107"/>
      <c r="G64" s="107"/>
      <c r="H64" s="107"/>
      <c r="I64" s="107"/>
      <c r="J64" s="55"/>
    </row>
    <row r="65" spans="1:10" s="11" customFormat="1" ht="12.75">
      <c r="A65" s="107"/>
      <c r="B65" s="107"/>
      <c r="C65" s="107"/>
      <c r="D65" s="107"/>
      <c r="E65" s="107"/>
      <c r="F65" s="107"/>
      <c r="G65" s="107"/>
      <c r="H65" s="107"/>
      <c r="I65" s="107"/>
      <c r="J65" s="55"/>
    </row>
    <row r="66" spans="1:10" s="11" customFormat="1" ht="12.75">
      <c r="A66" s="107"/>
      <c r="B66" s="107"/>
      <c r="C66" s="107"/>
      <c r="D66" s="107"/>
      <c r="E66" s="107"/>
      <c r="F66" s="107"/>
      <c r="G66" s="107"/>
      <c r="H66" s="107"/>
      <c r="I66" s="107"/>
      <c r="J66" s="55"/>
    </row>
    <row r="67" spans="1:10" s="11" customFormat="1" ht="12.75">
      <c r="A67" s="107"/>
      <c r="B67" s="107"/>
      <c r="C67" s="107"/>
      <c r="D67" s="107"/>
      <c r="E67" s="107"/>
      <c r="F67" s="107"/>
      <c r="G67" s="107"/>
      <c r="H67" s="107"/>
      <c r="I67" s="107"/>
      <c r="J67" s="55"/>
    </row>
    <row r="68" spans="1:10" s="11" customFormat="1" ht="12.75">
      <c r="A68" s="107"/>
      <c r="B68" s="107"/>
      <c r="C68" s="107"/>
      <c r="D68" s="107"/>
      <c r="E68" s="107"/>
      <c r="F68" s="107"/>
      <c r="G68" s="107"/>
      <c r="H68" s="107"/>
      <c r="I68" s="107"/>
      <c r="J68" s="55"/>
    </row>
    <row r="69" spans="1:10" s="11" customFormat="1" ht="12.75">
      <c r="A69" s="107"/>
      <c r="B69" s="107"/>
      <c r="C69" s="107"/>
      <c r="D69" s="107"/>
      <c r="E69" s="107"/>
      <c r="F69" s="107"/>
      <c r="G69" s="107"/>
      <c r="H69" s="107"/>
      <c r="I69" s="107"/>
      <c r="J69" s="55"/>
    </row>
  </sheetData>
  <mergeCells count="2">
    <mergeCell ref="A60:I60"/>
    <mergeCell ref="A61:I61"/>
  </mergeCells>
  <printOptions/>
  <pageMargins left="0.36" right="0.4" top="0.25" bottom="0.25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B1">
      <selection activeCell="N57" sqref="N57"/>
    </sheetView>
  </sheetViews>
  <sheetFormatPr defaultColWidth="9.140625" defaultRowHeight="12.75"/>
  <cols>
    <col min="3" max="3" width="17.7109375" style="0" customWidth="1"/>
    <col min="4" max="4" width="12.57421875" style="0" customWidth="1"/>
    <col min="5" max="5" width="10.28125" style="0" customWidth="1"/>
    <col min="6" max="6" width="11.8515625" style="0" customWidth="1"/>
    <col min="7" max="8" width="13.140625" style="0" customWidth="1"/>
    <col min="9" max="9" width="10.421875" style="0" customWidth="1"/>
    <col min="10" max="10" width="12.00390625" style="0" customWidth="1"/>
    <col min="11" max="13" width="11.28125" style="0" customWidth="1"/>
    <col min="14" max="14" width="13.421875" style="0" customWidth="1"/>
    <col min="15" max="15" width="10.28125" style="0" bestFit="1" customWidth="1"/>
  </cols>
  <sheetData>
    <row r="1" spans="1:14" s="11" customFormat="1" ht="15.75">
      <c r="A1" s="10" t="s">
        <v>63</v>
      </c>
      <c r="B1" s="7"/>
      <c r="C1" s="8"/>
      <c r="D1" s="9"/>
      <c r="E1" s="9"/>
      <c r="F1" s="9"/>
      <c r="G1" s="21"/>
      <c r="H1" s="21"/>
      <c r="I1" s="21"/>
      <c r="J1" s="21"/>
      <c r="M1" s="93"/>
      <c r="N1" s="58"/>
    </row>
    <row r="2" spans="1:10" s="11" customFormat="1" ht="15.75">
      <c r="A2" s="10" t="str">
        <f>ConsolIncStatement!A2</f>
        <v>Interim Financial Report For The First Quarter</v>
      </c>
      <c r="B2" s="7"/>
      <c r="C2" s="8"/>
      <c r="D2" s="9"/>
      <c r="E2" s="9"/>
      <c r="F2" s="9"/>
      <c r="G2" s="22"/>
      <c r="H2" s="22"/>
      <c r="I2" s="22"/>
      <c r="J2" s="21"/>
    </row>
    <row r="3" spans="1:9" s="11" customFormat="1" ht="15">
      <c r="A3" s="23" t="s">
        <v>56</v>
      </c>
      <c r="B3" s="21"/>
      <c r="C3" s="21"/>
      <c r="D3" s="21"/>
      <c r="E3" s="21"/>
      <c r="F3" s="21"/>
      <c r="G3" s="22"/>
      <c r="H3" s="22"/>
      <c r="I3" s="22"/>
    </row>
    <row r="4" spans="1:10" s="11" customFormat="1" ht="15">
      <c r="A4" s="23" t="str">
        <f>ConsolIncStatement!A4</f>
        <v>As at 31 March 2012</v>
      </c>
      <c r="B4" s="24"/>
      <c r="C4" s="24"/>
      <c r="D4" s="24"/>
      <c r="E4" s="24"/>
      <c r="F4" s="24"/>
      <c r="G4" s="21"/>
      <c r="H4" s="21"/>
      <c r="I4" s="21"/>
      <c r="J4" s="95"/>
    </row>
    <row r="5" spans="1:10" s="11" customFormat="1" ht="15">
      <c r="A5" s="23"/>
      <c r="B5" s="24"/>
      <c r="C5" s="24"/>
      <c r="D5" s="100" t="s">
        <v>112</v>
      </c>
      <c r="E5" s="24"/>
      <c r="F5" s="24"/>
      <c r="G5" s="21"/>
      <c r="H5" s="21"/>
      <c r="I5" s="21"/>
      <c r="J5" s="95"/>
    </row>
    <row r="6" spans="4:14" s="11" customFormat="1" ht="14.25">
      <c r="D6" s="25" t="s">
        <v>10</v>
      </c>
      <c r="E6" s="25" t="s">
        <v>91</v>
      </c>
      <c r="F6" s="26"/>
      <c r="G6" s="25"/>
      <c r="H6" s="25"/>
      <c r="I6" s="25"/>
      <c r="J6" s="25" t="s">
        <v>89</v>
      </c>
      <c r="K6" s="25"/>
      <c r="L6" s="25"/>
      <c r="M6" s="168" t="s">
        <v>173</v>
      </c>
      <c r="N6" s="27"/>
    </row>
    <row r="7" spans="1:17" s="11" customFormat="1" ht="14.25">
      <c r="A7" s="25"/>
      <c r="D7" s="26" t="s">
        <v>24</v>
      </c>
      <c r="E7" s="26" t="s">
        <v>24</v>
      </c>
      <c r="F7" s="26" t="s">
        <v>46</v>
      </c>
      <c r="G7" s="26" t="s">
        <v>47</v>
      </c>
      <c r="H7" s="26" t="s">
        <v>92</v>
      </c>
      <c r="I7" s="27" t="s">
        <v>26</v>
      </c>
      <c r="J7" s="27" t="s">
        <v>25</v>
      </c>
      <c r="K7" s="26" t="s">
        <v>48</v>
      </c>
      <c r="L7" s="27"/>
      <c r="M7" s="31" t="s">
        <v>174</v>
      </c>
      <c r="N7" s="25"/>
      <c r="Q7" s="31"/>
    </row>
    <row r="8" spans="1:17" s="11" customFormat="1" ht="15">
      <c r="A8" s="28"/>
      <c r="B8" s="76"/>
      <c r="C8" s="76"/>
      <c r="D8" s="29" t="s">
        <v>27</v>
      </c>
      <c r="E8" s="29" t="s">
        <v>28</v>
      </c>
      <c r="F8" s="29" t="s">
        <v>29</v>
      </c>
      <c r="G8" s="29" t="s">
        <v>29</v>
      </c>
      <c r="H8" s="29" t="s">
        <v>93</v>
      </c>
      <c r="I8" s="29" t="s">
        <v>31</v>
      </c>
      <c r="J8" s="29" t="s">
        <v>30</v>
      </c>
      <c r="K8" s="29" t="s">
        <v>29</v>
      </c>
      <c r="L8" s="86" t="s">
        <v>32</v>
      </c>
      <c r="M8" s="29" t="s">
        <v>128</v>
      </c>
      <c r="N8" s="86" t="s">
        <v>32</v>
      </c>
      <c r="Q8" s="31"/>
    </row>
    <row r="9" spans="1:17" s="11" customFormat="1" ht="15">
      <c r="A9" s="30"/>
      <c r="B9" s="76"/>
      <c r="C9" s="76"/>
      <c r="D9" s="31" t="s">
        <v>0</v>
      </c>
      <c r="E9" s="31" t="s">
        <v>0</v>
      </c>
      <c r="F9" s="31" t="s">
        <v>0</v>
      </c>
      <c r="G9" s="31" t="s">
        <v>0</v>
      </c>
      <c r="H9" s="31" t="s">
        <v>0</v>
      </c>
      <c r="I9" s="31" t="s">
        <v>0</v>
      </c>
      <c r="J9" s="31" t="s">
        <v>0</v>
      </c>
      <c r="K9" s="31" t="s">
        <v>0</v>
      </c>
      <c r="L9" s="31"/>
      <c r="M9" s="31" t="s">
        <v>0</v>
      </c>
      <c r="N9" s="31" t="s">
        <v>0</v>
      </c>
      <c r="Q9" s="31"/>
    </row>
    <row r="10" spans="1:17" s="11" customFormat="1" ht="14.25">
      <c r="A10" s="75" t="s">
        <v>157</v>
      </c>
      <c r="B10" s="74"/>
      <c r="C10" s="74"/>
      <c r="D10" s="25">
        <v>361477</v>
      </c>
      <c r="E10" s="25">
        <v>10528</v>
      </c>
      <c r="F10" s="25">
        <v>11263</v>
      </c>
      <c r="G10" s="25">
        <v>713</v>
      </c>
      <c r="H10" s="25">
        <v>236469</v>
      </c>
      <c r="I10" s="25">
        <v>-2364</v>
      </c>
      <c r="J10" s="25">
        <v>1151732</v>
      </c>
      <c r="K10" s="25">
        <v>1538</v>
      </c>
      <c r="L10" s="25">
        <f>SUM(D10:K10)</f>
        <v>1771356</v>
      </c>
      <c r="M10" s="25">
        <v>139648</v>
      </c>
      <c r="N10" s="72">
        <f>SUM(L10:M10)</f>
        <v>1911004</v>
      </c>
      <c r="O10" s="84"/>
      <c r="Q10" s="56"/>
    </row>
    <row r="11" spans="1:17" s="11" customFormat="1" ht="14.25">
      <c r="A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72"/>
      <c r="Q11" s="56"/>
    </row>
    <row r="12" spans="1:17" s="11" customFormat="1" ht="14.25">
      <c r="A12" s="102" t="s">
        <v>94</v>
      </c>
      <c r="D12" s="167" t="s">
        <v>129</v>
      </c>
      <c r="E12" s="167" t="s">
        <v>129</v>
      </c>
      <c r="F12" s="167" t="s">
        <v>129</v>
      </c>
      <c r="G12" s="56">
        <v>-10347</v>
      </c>
      <c r="H12" s="56">
        <v>56092</v>
      </c>
      <c r="I12" s="57">
        <v>0</v>
      </c>
      <c r="J12" s="56">
        <v>14213</v>
      </c>
      <c r="K12" s="167" t="s">
        <v>129</v>
      </c>
      <c r="L12" s="56">
        <f>SUM(D12:K12)</f>
        <v>59958</v>
      </c>
      <c r="M12" s="56">
        <v>368</v>
      </c>
      <c r="N12" s="56">
        <f>SUM(L12:M12)</f>
        <v>60326</v>
      </c>
      <c r="O12" s="39"/>
      <c r="Q12" s="88"/>
    </row>
    <row r="13" spans="1:17" s="11" customFormat="1" ht="12.75" customHeight="1">
      <c r="A13" s="25"/>
      <c r="D13" s="32"/>
      <c r="E13" s="32"/>
      <c r="F13" s="32"/>
      <c r="G13" s="32"/>
      <c r="H13" s="32"/>
      <c r="I13" s="32"/>
      <c r="J13" s="25"/>
      <c r="K13" s="32"/>
      <c r="L13" s="63"/>
      <c r="M13" s="32"/>
      <c r="N13" s="72"/>
      <c r="O13" s="39"/>
      <c r="Q13" s="89"/>
    </row>
    <row r="14" spans="1:17" s="11" customFormat="1" ht="15.75" customHeight="1" hidden="1">
      <c r="A14" s="25" t="s">
        <v>110</v>
      </c>
      <c r="D14" s="32"/>
      <c r="E14" s="32"/>
      <c r="F14" s="32"/>
      <c r="G14" s="32"/>
      <c r="H14" s="32"/>
      <c r="I14" s="32"/>
      <c r="J14" s="25"/>
      <c r="K14" s="32"/>
      <c r="L14" s="63"/>
      <c r="M14" s="32"/>
      <c r="N14" s="72"/>
      <c r="O14" s="39"/>
      <c r="Q14" s="89"/>
    </row>
    <row r="15" spans="1:17" s="11" customFormat="1" ht="15.75" customHeight="1" hidden="1">
      <c r="A15" s="25" t="s">
        <v>111</v>
      </c>
      <c r="D15" s="32"/>
      <c r="E15" s="32"/>
      <c r="F15" s="32"/>
      <c r="G15" s="32"/>
      <c r="H15" s="32"/>
      <c r="I15" s="32"/>
      <c r="J15" s="25"/>
      <c r="K15" s="32"/>
      <c r="L15" s="63"/>
      <c r="M15" s="38">
        <v>0</v>
      </c>
      <c r="N15" s="72">
        <f>SUM(L15:M15)</f>
        <v>0</v>
      </c>
      <c r="O15" s="39"/>
      <c r="Q15" s="89"/>
    </row>
    <row r="16" spans="1:17" s="11" customFormat="1" ht="9.75" customHeight="1" hidden="1">
      <c r="A16" s="25"/>
      <c r="D16" s="32"/>
      <c r="E16" s="25"/>
      <c r="F16" s="25"/>
      <c r="G16" s="25"/>
      <c r="H16" s="25"/>
      <c r="I16" s="25"/>
      <c r="J16" s="25"/>
      <c r="K16" s="32"/>
      <c r="L16" s="63"/>
      <c r="M16" s="38"/>
      <c r="N16" s="72"/>
      <c r="O16" s="39"/>
      <c r="Q16" s="89"/>
    </row>
    <row r="17" spans="1:17" s="11" customFormat="1" ht="15" customHeight="1" hidden="1">
      <c r="A17" s="25" t="s">
        <v>131</v>
      </c>
      <c r="D17" s="32"/>
      <c r="E17" s="25"/>
      <c r="F17" s="25"/>
      <c r="G17" s="25"/>
      <c r="H17" s="25"/>
      <c r="I17" s="25"/>
      <c r="J17" s="25"/>
      <c r="K17" s="32"/>
      <c r="L17" s="63">
        <f>SUM(D17:K17)</f>
        <v>0</v>
      </c>
      <c r="M17" s="38"/>
      <c r="N17" s="72">
        <f>SUM(L17:M17)</f>
        <v>0</v>
      </c>
      <c r="O17" s="39"/>
      <c r="Q17" s="89"/>
    </row>
    <row r="18" spans="1:17" s="11" customFormat="1" ht="11.25" customHeight="1" hidden="1">
      <c r="A18" s="25"/>
      <c r="D18" s="32"/>
      <c r="E18" s="25"/>
      <c r="F18" s="25"/>
      <c r="G18" s="25"/>
      <c r="H18" s="25"/>
      <c r="I18" s="25"/>
      <c r="J18" s="25"/>
      <c r="K18" s="32"/>
      <c r="L18" s="63"/>
      <c r="M18" s="38"/>
      <c r="N18" s="72"/>
      <c r="O18" s="39"/>
      <c r="Q18" s="89"/>
    </row>
    <row r="19" spans="1:17" s="11" customFormat="1" ht="15" customHeight="1" hidden="1">
      <c r="A19" s="25" t="s">
        <v>132</v>
      </c>
      <c r="D19" s="32"/>
      <c r="E19" s="25"/>
      <c r="F19" s="25"/>
      <c r="G19" s="25"/>
      <c r="H19" s="25"/>
      <c r="I19" s="25"/>
      <c r="J19" s="25"/>
      <c r="K19" s="32"/>
      <c r="L19" s="63">
        <f>SUM(D19:K19)</f>
        <v>0</v>
      </c>
      <c r="M19" s="38"/>
      <c r="N19" s="72">
        <f>SUM(L19:M19)</f>
        <v>0</v>
      </c>
      <c r="O19" s="39"/>
      <c r="Q19" s="89"/>
    </row>
    <row r="20" spans="1:17" s="11" customFormat="1" ht="10.5" customHeight="1" hidden="1">
      <c r="A20" s="25"/>
      <c r="D20" s="32"/>
      <c r="E20" s="25"/>
      <c r="F20" s="25"/>
      <c r="G20" s="25"/>
      <c r="H20" s="25"/>
      <c r="I20" s="25"/>
      <c r="J20" s="25"/>
      <c r="K20" s="32"/>
      <c r="L20" s="63"/>
      <c r="M20" s="38"/>
      <c r="N20" s="72"/>
      <c r="O20" s="39"/>
      <c r="Q20" s="89"/>
    </row>
    <row r="21" spans="1:17" s="11" customFormat="1" ht="13.5" customHeight="1" hidden="1">
      <c r="A21" s="25" t="s">
        <v>130</v>
      </c>
      <c r="D21" s="25"/>
      <c r="E21" s="25"/>
      <c r="F21" s="25"/>
      <c r="G21" s="25"/>
      <c r="H21" s="25"/>
      <c r="I21" s="25"/>
      <c r="J21" s="25"/>
      <c r="K21" s="32"/>
      <c r="L21" s="63">
        <f>SUM(D21:K21)</f>
        <v>0</v>
      </c>
      <c r="M21" s="38">
        <v>0</v>
      </c>
      <c r="N21" s="72">
        <f>SUM(L21:M21)</f>
        <v>0</v>
      </c>
      <c r="O21" s="39"/>
      <c r="Q21" s="89"/>
    </row>
    <row r="22" spans="1:17" s="11" customFormat="1" ht="9.75" customHeight="1" hidden="1">
      <c r="A22" s="25"/>
      <c r="D22" s="32"/>
      <c r="E22" s="32"/>
      <c r="F22" s="32"/>
      <c r="G22" s="32"/>
      <c r="H22" s="32"/>
      <c r="I22" s="32"/>
      <c r="J22" s="25"/>
      <c r="K22" s="32"/>
      <c r="L22" s="63"/>
      <c r="M22" s="32"/>
      <c r="N22" s="72"/>
      <c r="O22" s="39"/>
      <c r="Q22" s="89"/>
    </row>
    <row r="23" spans="1:17" s="11" customFormat="1" ht="14.25" hidden="1">
      <c r="A23" s="25" t="s">
        <v>133</v>
      </c>
      <c r="D23" s="32"/>
      <c r="E23" s="32"/>
      <c r="F23" s="32"/>
      <c r="G23" s="32"/>
      <c r="H23" s="32"/>
      <c r="I23" s="38"/>
      <c r="J23" s="25"/>
      <c r="K23" s="38"/>
      <c r="L23" s="63">
        <f>SUM(D23:K23)</f>
        <v>0</v>
      </c>
      <c r="M23" s="38"/>
      <c r="N23" s="72">
        <f>SUM(L23:M23)</f>
        <v>0</v>
      </c>
      <c r="Q23" s="89"/>
    </row>
    <row r="24" spans="1:17" s="11" customFormat="1" ht="14.25" hidden="1">
      <c r="A24" s="25"/>
      <c r="D24" s="32"/>
      <c r="E24" s="32"/>
      <c r="F24" s="32"/>
      <c r="G24" s="32"/>
      <c r="H24" s="32"/>
      <c r="I24" s="38"/>
      <c r="J24" s="25"/>
      <c r="K24" s="38"/>
      <c r="L24" s="63"/>
      <c r="M24" s="38"/>
      <c r="N24" s="72"/>
      <c r="Q24" s="89"/>
    </row>
    <row r="25" spans="1:17" s="11" customFormat="1" ht="14.25" hidden="1">
      <c r="A25" s="25" t="s">
        <v>57</v>
      </c>
      <c r="D25" s="32"/>
      <c r="E25" s="32"/>
      <c r="F25" s="32"/>
      <c r="G25" s="32"/>
      <c r="H25" s="32"/>
      <c r="I25" s="38"/>
      <c r="J25" s="25"/>
      <c r="K25" s="38"/>
      <c r="L25" s="63">
        <f>SUM(D25:K25)</f>
        <v>0</v>
      </c>
      <c r="M25" s="38"/>
      <c r="N25" s="72">
        <f>SUM(L25:M25)</f>
        <v>0</v>
      </c>
      <c r="Q25" s="89"/>
    </row>
    <row r="26" spans="1:17" s="11" customFormat="1" ht="9.75" customHeight="1" hidden="1">
      <c r="A26" s="25"/>
      <c r="D26" s="32"/>
      <c r="E26" s="32"/>
      <c r="F26" s="32"/>
      <c r="G26" s="32"/>
      <c r="H26" s="32"/>
      <c r="I26" s="38"/>
      <c r="J26" s="25"/>
      <c r="K26" s="38"/>
      <c r="L26" s="63"/>
      <c r="M26" s="38"/>
      <c r="N26" s="72"/>
      <c r="Q26" s="89"/>
    </row>
    <row r="27" spans="1:17" s="11" customFormat="1" ht="14.25" hidden="1">
      <c r="A27" s="25" t="s">
        <v>49</v>
      </c>
      <c r="D27" s="25"/>
      <c r="E27" s="25"/>
      <c r="F27" s="25"/>
      <c r="G27" s="25"/>
      <c r="H27" s="25"/>
      <c r="I27" s="32"/>
      <c r="J27" s="38"/>
      <c r="K27" s="32"/>
      <c r="L27" s="63">
        <f>SUM(D27:K27)</f>
        <v>0</v>
      </c>
      <c r="M27" s="32"/>
      <c r="N27" s="72">
        <f>SUM(L27:M27)</f>
        <v>0</v>
      </c>
      <c r="O27" s="84"/>
      <c r="Q27" s="56"/>
    </row>
    <row r="28" spans="1:17" s="11" customFormat="1" ht="16.5" customHeight="1">
      <c r="A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1"/>
      <c r="Q28" s="56"/>
    </row>
    <row r="29" spans="1:17" s="11" customFormat="1" ht="15" thickBot="1">
      <c r="A29" s="75" t="s">
        <v>162</v>
      </c>
      <c r="B29" s="74"/>
      <c r="C29" s="74"/>
      <c r="D29" s="34">
        <f aca="true" t="shared" si="0" ref="D29:N29">SUM(D10:D28)</f>
        <v>361477</v>
      </c>
      <c r="E29" s="34">
        <f t="shared" si="0"/>
        <v>10528</v>
      </c>
      <c r="F29" s="34">
        <f t="shared" si="0"/>
        <v>11263</v>
      </c>
      <c r="G29" s="34">
        <f t="shared" si="0"/>
        <v>-9634</v>
      </c>
      <c r="H29" s="34">
        <f t="shared" si="0"/>
        <v>292561</v>
      </c>
      <c r="I29" s="34">
        <f t="shared" si="0"/>
        <v>-2364</v>
      </c>
      <c r="J29" s="34">
        <f t="shared" si="0"/>
        <v>1165945</v>
      </c>
      <c r="K29" s="34">
        <f t="shared" si="0"/>
        <v>1538</v>
      </c>
      <c r="L29" s="34">
        <f t="shared" si="0"/>
        <v>1831314</v>
      </c>
      <c r="M29" s="34">
        <f t="shared" si="0"/>
        <v>140016</v>
      </c>
      <c r="N29" s="34">
        <f t="shared" si="0"/>
        <v>1971330</v>
      </c>
      <c r="O29" s="65"/>
      <c r="Q29" s="56"/>
    </row>
    <row r="30" spans="1:17" s="11" customFormat="1" ht="15" thickTop="1">
      <c r="A30" s="25"/>
      <c r="D30" s="56"/>
      <c r="E30" s="56"/>
      <c r="F30" s="56"/>
      <c r="G30" s="56"/>
      <c r="H30" s="56"/>
      <c r="I30" s="56"/>
      <c r="J30" s="56"/>
      <c r="K30" s="57"/>
      <c r="L30" s="57"/>
      <c r="M30" s="57"/>
      <c r="N30" s="56"/>
      <c r="Q30" s="90"/>
    </row>
    <row r="31" spans="1:17" s="11" customFormat="1" ht="14.25">
      <c r="A31" s="2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Q31" s="90"/>
    </row>
    <row r="32" spans="1:14" s="11" customFormat="1" ht="14.25">
      <c r="A32" s="25"/>
      <c r="D32" s="56"/>
      <c r="E32" s="56"/>
      <c r="F32" s="56"/>
      <c r="G32" s="56"/>
      <c r="H32" s="56"/>
      <c r="I32" s="56"/>
      <c r="J32" s="56"/>
      <c r="K32" s="57"/>
      <c r="L32" s="57"/>
      <c r="M32" s="57"/>
      <c r="N32" s="56"/>
    </row>
    <row r="33" spans="1:14" s="11" customFormat="1" ht="14.25">
      <c r="A33" s="25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6"/>
    </row>
    <row r="34" spans="1:14" s="11" customFormat="1" ht="14.25">
      <c r="A34" s="25"/>
      <c r="D34" s="56"/>
      <c r="E34" s="56"/>
      <c r="F34" s="56"/>
      <c r="G34" s="56"/>
      <c r="H34" s="56"/>
      <c r="I34" s="56"/>
      <c r="J34" s="56"/>
      <c r="K34" s="57"/>
      <c r="L34" s="57"/>
      <c r="M34" s="57"/>
      <c r="N34" s="56"/>
    </row>
    <row r="35" spans="1:14" s="11" customFormat="1" ht="14.25">
      <c r="A35" s="25"/>
      <c r="D35" s="56"/>
      <c r="E35" s="56"/>
      <c r="F35" s="56"/>
      <c r="G35" s="56"/>
      <c r="H35" s="56"/>
      <c r="I35" s="56"/>
      <c r="J35" s="56"/>
      <c r="K35" s="57"/>
      <c r="L35" s="57"/>
      <c r="M35" s="57"/>
      <c r="N35" s="56"/>
    </row>
    <row r="36" spans="1:14" s="11" customFormat="1" ht="14.25">
      <c r="A36" s="25"/>
      <c r="D36" s="56"/>
      <c r="E36" s="56"/>
      <c r="F36" s="56"/>
      <c r="G36" s="56"/>
      <c r="H36" s="56"/>
      <c r="I36" s="56"/>
      <c r="J36" s="56"/>
      <c r="K36" s="57"/>
      <c r="L36" s="57"/>
      <c r="M36" s="57"/>
      <c r="N36" s="56"/>
    </row>
    <row r="37" spans="1:14" s="11" customFormat="1" ht="14.25">
      <c r="A37" s="25"/>
      <c r="D37" s="56"/>
      <c r="E37" s="56"/>
      <c r="F37" s="56"/>
      <c r="G37" s="56"/>
      <c r="H37" s="56"/>
      <c r="I37" s="56"/>
      <c r="J37" s="56"/>
      <c r="K37" s="57"/>
      <c r="L37" s="57"/>
      <c r="M37" s="57"/>
      <c r="N37" s="56"/>
    </row>
    <row r="38" spans="1:14" s="11" customFormat="1" ht="14.25">
      <c r="A38" s="25"/>
      <c r="D38" s="56"/>
      <c r="E38" s="56"/>
      <c r="F38" s="56"/>
      <c r="G38" s="56"/>
      <c r="H38" s="56"/>
      <c r="I38" s="56"/>
      <c r="J38" s="56"/>
      <c r="K38" s="57"/>
      <c r="L38" s="57"/>
      <c r="M38" s="57"/>
      <c r="N38" s="56"/>
    </row>
    <row r="39" spans="1:13" s="11" customFormat="1" ht="14.25">
      <c r="A39" s="78"/>
      <c r="D39" s="56"/>
      <c r="E39" s="56"/>
      <c r="F39" s="56"/>
      <c r="G39" s="56"/>
      <c r="H39" s="56"/>
      <c r="I39" s="56"/>
      <c r="J39" s="56"/>
      <c r="K39" s="57"/>
      <c r="L39" s="57"/>
      <c r="M39" s="57"/>
    </row>
    <row r="40" spans="1:13" s="11" customFormat="1" ht="14.25">
      <c r="A40" s="78"/>
      <c r="D40" s="56"/>
      <c r="E40" s="56"/>
      <c r="F40" s="56"/>
      <c r="G40" s="56"/>
      <c r="H40" s="56"/>
      <c r="I40" s="56"/>
      <c r="J40" s="56"/>
      <c r="K40" s="57"/>
      <c r="L40" s="57"/>
      <c r="M40" s="57"/>
    </row>
    <row r="41" spans="1:13" s="11" customFormat="1" ht="14.25">
      <c r="A41" s="78"/>
      <c r="D41" s="56"/>
      <c r="E41" s="56"/>
      <c r="F41" s="56"/>
      <c r="G41" s="56"/>
      <c r="H41" s="56"/>
      <c r="I41" s="56"/>
      <c r="J41" s="56"/>
      <c r="K41" s="57"/>
      <c r="L41" s="57"/>
      <c r="M41" s="57"/>
    </row>
    <row r="42" spans="1:13" s="11" customFormat="1" ht="14.25">
      <c r="A42" s="78"/>
      <c r="D42" s="56"/>
      <c r="E42" s="56"/>
      <c r="F42" s="56"/>
      <c r="G42" s="56"/>
      <c r="H42" s="56"/>
      <c r="I42" s="56"/>
      <c r="J42" s="56"/>
      <c r="K42" s="57"/>
      <c r="L42" s="57"/>
      <c r="M42" s="57"/>
    </row>
    <row r="43" spans="1:13" s="11" customFormat="1" ht="14.25">
      <c r="A43" s="78"/>
      <c r="D43" s="56"/>
      <c r="E43" s="56"/>
      <c r="F43" s="56"/>
      <c r="G43" s="56"/>
      <c r="H43" s="56"/>
      <c r="I43" s="56"/>
      <c r="J43" s="56"/>
      <c r="K43" s="57"/>
      <c r="L43" s="57"/>
      <c r="M43" s="57"/>
    </row>
    <row r="44" spans="1:13" s="11" customFormat="1" ht="14.25">
      <c r="A44" s="78"/>
      <c r="D44" s="56"/>
      <c r="E44" s="56"/>
      <c r="F44" s="56"/>
      <c r="G44" s="56"/>
      <c r="H44" s="56"/>
      <c r="I44" s="56"/>
      <c r="J44" s="56"/>
      <c r="K44" s="57"/>
      <c r="L44" s="57"/>
      <c r="M44" s="57"/>
    </row>
    <row r="45" spans="1:13" s="11" customFormat="1" ht="14.25">
      <c r="A45" s="78"/>
      <c r="D45" s="56"/>
      <c r="E45" s="56"/>
      <c r="F45" s="56"/>
      <c r="G45" s="56"/>
      <c r="H45" s="56"/>
      <c r="I45" s="56"/>
      <c r="J45" s="56"/>
      <c r="K45" s="57"/>
      <c r="L45" s="57"/>
      <c r="M45" s="57"/>
    </row>
    <row r="46" spans="1:13" s="11" customFormat="1" ht="14.25">
      <c r="A46" s="78"/>
      <c r="D46" s="56"/>
      <c r="E46" s="56"/>
      <c r="F46" s="56"/>
      <c r="G46" s="56"/>
      <c r="H46" s="56"/>
      <c r="I46" s="56"/>
      <c r="J46" s="56"/>
      <c r="K46" s="57"/>
      <c r="L46" s="57"/>
      <c r="M46" s="57"/>
    </row>
    <row r="47" spans="1:15" s="11" customFormat="1" ht="15">
      <c r="A47" s="171" t="s">
        <v>61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</row>
    <row r="48" spans="1:15" s="11" customFormat="1" ht="15">
      <c r="A48" s="172" t="s">
        <v>163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</row>
    <row r="49" spans="1:14" s="11" customFormat="1" ht="1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1:13" s="11" customFormat="1" ht="14.25">
      <c r="A50" s="78"/>
      <c r="D50" s="56"/>
      <c r="E50" s="56"/>
      <c r="F50" s="56"/>
      <c r="G50" s="56"/>
      <c r="H50" s="56"/>
      <c r="I50" s="56"/>
      <c r="J50" s="56"/>
      <c r="K50" s="57"/>
      <c r="L50" s="57"/>
      <c r="M50" s="57"/>
    </row>
    <row r="51" spans="1:13" s="11" customFormat="1" ht="14.25">
      <c r="A51" s="78"/>
      <c r="D51" s="56"/>
      <c r="E51" s="56"/>
      <c r="F51" s="56"/>
      <c r="G51" s="56"/>
      <c r="H51" s="56"/>
      <c r="I51" s="56"/>
      <c r="J51" s="56"/>
      <c r="K51" s="57"/>
      <c r="L51" s="57"/>
      <c r="M51" s="57"/>
    </row>
    <row r="52" spans="1:13" s="11" customFormat="1" ht="14.25">
      <c r="A52" s="78"/>
      <c r="D52" s="56"/>
      <c r="E52" s="56"/>
      <c r="F52" s="56"/>
      <c r="G52" s="56"/>
      <c r="H52" s="56"/>
      <c r="I52" s="56"/>
      <c r="J52" s="56"/>
      <c r="K52" s="57"/>
      <c r="L52" s="57"/>
      <c r="M52" s="57"/>
    </row>
    <row r="53" spans="1:13" s="11" customFormat="1" ht="14.25">
      <c r="A53" s="78"/>
      <c r="D53" s="56"/>
      <c r="E53" s="56"/>
      <c r="F53" s="56"/>
      <c r="G53" s="56"/>
      <c r="H53" s="56"/>
      <c r="I53" s="56"/>
      <c r="J53" s="56"/>
      <c r="K53" s="57"/>
      <c r="L53" s="57"/>
      <c r="M53" s="57"/>
    </row>
    <row r="54" spans="1:13" s="11" customFormat="1" ht="14.25">
      <c r="A54" s="78"/>
      <c r="D54" s="56"/>
      <c r="E54" s="56"/>
      <c r="F54" s="56"/>
      <c r="G54" s="56"/>
      <c r="H54" s="56"/>
      <c r="I54" s="56"/>
      <c r="J54" s="56"/>
      <c r="K54" s="57"/>
      <c r="L54" s="57"/>
      <c r="M54" s="57"/>
    </row>
    <row r="55" spans="1:13" s="11" customFormat="1" ht="14.25">
      <c r="A55" s="78"/>
      <c r="D55" s="56"/>
      <c r="E55" s="56"/>
      <c r="F55" s="56"/>
      <c r="G55" s="56"/>
      <c r="H55" s="56"/>
      <c r="I55" s="56"/>
      <c r="J55" s="56"/>
      <c r="K55" s="57"/>
      <c r="L55" s="57"/>
      <c r="M55" s="57"/>
    </row>
    <row r="56" spans="1:13" s="11" customFormat="1" ht="14.25">
      <c r="A56" s="78"/>
      <c r="D56" s="56"/>
      <c r="E56" s="56"/>
      <c r="F56" s="56"/>
      <c r="G56" s="56"/>
      <c r="H56" s="56"/>
      <c r="I56" s="56"/>
      <c r="J56" s="56"/>
      <c r="K56" s="57"/>
      <c r="L56" s="57"/>
      <c r="M56" s="57"/>
    </row>
    <row r="57" spans="1:14" s="11" customFormat="1" ht="14.25">
      <c r="A57" s="78"/>
      <c r="D57" s="56"/>
      <c r="E57" s="56"/>
      <c r="F57" s="56"/>
      <c r="G57" s="56"/>
      <c r="H57" s="56"/>
      <c r="I57" s="56"/>
      <c r="J57" s="56"/>
      <c r="K57" s="57"/>
      <c r="L57" s="57"/>
      <c r="M57" s="57"/>
      <c r="N57" s="58"/>
    </row>
    <row r="58" spans="1:13" s="11" customFormat="1" ht="15.75">
      <c r="A58" s="10" t="str">
        <f>A2</f>
        <v>Interim Financial Report For The First Quarter</v>
      </c>
      <c r="B58" s="7"/>
      <c r="C58" s="8"/>
      <c r="D58" s="9"/>
      <c r="E58" s="9"/>
      <c r="F58" s="9"/>
      <c r="G58" s="56"/>
      <c r="H58" s="56"/>
      <c r="I58" s="56"/>
      <c r="J58" s="56"/>
      <c r="K58" s="57"/>
      <c r="L58" s="57"/>
      <c r="M58" s="57"/>
    </row>
    <row r="59" spans="1:13" s="11" customFormat="1" ht="15">
      <c r="A59" s="23" t="str">
        <f>A3</f>
        <v>Condensed Consolidated Statement of Changes in Equity</v>
      </c>
      <c r="B59" s="21"/>
      <c r="C59" s="21"/>
      <c r="D59" s="21"/>
      <c r="E59" s="21"/>
      <c r="F59" s="21"/>
      <c r="G59" s="56"/>
      <c r="H59" s="56"/>
      <c r="I59" s="56"/>
      <c r="J59" s="56"/>
      <c r="K59" s="57"/>
      <c r="L59" s="57"/>
      <c r="M59" s="57"/>
    </row>
    <row r="60" spans="1:13" s="11" customFormat="1" ht="15">
      <c r="A60" s="23" t="s">
        <v>170</v>
      </c>
      <c r="B60" s="24"/>
      <c r="C60" s="24"/>
      <c r="D60" s="24"/>
      <c r="E60" s="24"/>
      <c r="F60" s="24"/>
      <c r="G60" s="56"/>
      <c r="H60" s="56"/>
      <c r="I60" s="56"/>
      <c r="J60" s="56"/>
      <c r="K60" s="57"/>
      <c r="L60" s="57"/>
      <c r="M60" s="57"/>
    </row>
    <row r="61" spans="1:13" s="11" customFormat="1" ht="14.25">
      <c r="A61" s="78"/>
      <c r="D61" s="56"/>
      <c r="E61" s="56"/>
      <c r="F61" s="56"/>
      <c r="G61" s="56"/>
      <c r="H61" s="56"/>
      <c r="I61" s="56"/>
      <c r="J61" s="56"/>
      <c r="K61" s="57"/>
      <c r="L61" s="57"/>
      <c r="M61" s="57"/>
    </row>
    <row r="62" spans="1:12" s="11" customFormat="1" ht="14.25">
      <c r="A62" s="78"/>
      <c r="D62" s="56"/>
      <c r="E62" s="56"/>
      <c r="F62" s="56"/>
      <c r="H62" s="56"/>
      <c r="I62" s="56"/>
      <c r="J62" s="57"/>
      <c r="K62" s="57"/>
      <c r="L62" s="57"/>
    </row>
    <row r="63" spans="1:13" s="11" customFormat="1" ht="15">
      <c r="A63" s="97"/>
      <c r="D63" s="100" t="s">
        <v>115</v>
      </c>
      <c r="E63" s="24"/>
      <c r="F63" s="24"/>
      <c r="G63" s="21"/>
      <c r="H63" s="21"/>
      <c r="I63" s="21"/>
      <c r="J63" s="95"/>
      <c r="M63" s="57"/>
    </row>
    <row r="64" spans="1:14" s="11" customFormat="1" ht="14.25">
      <c r="A64" s="103"/>
      <c r="D64" s="56"/>
      <c r="E64" s="25" t="s">
        <v>109</v>
      </c>
      <c r="F64" s="26"/>
      <c r="G64" s="25"/>
      <c r="H64" s="25"/>
      <c r="I64" s="25"/>
      <c r="J64" s="25" t="s">
        <v>89</v>
      </c>
      <c r="K64" s="25"/>
      <c r="L64" s="57"/>
      <c r="M64" s="168" t="s">
        <v>173</v>
      </c>
      <c r="N64" s="58"/>
    </row>
    <row r="65" spans="4:14" s="11" customFormat="1" ht="14.25">
      <c r="D65" s="26" t="s">
        <v>24</v>
      </c>
      <c r="E65" s="26" t="s">
        <v>24</v>
      </c>
      <c r="F65" s="26" t="s">
        <v>46</v>
      </c>
      <c r="G65" s="26" t="s">
        <v>47</v>
      </c>
      <c r="H65" s="26" t="s">
        <v>92</v>
      </c>
      <c r="I65" s="27" t="s">
        <v>26</v>
      </c>
      <c r="J65" s="27" t="s">
        <v>25</v>
      </c>
      <c r="K65" s="26" t="s">
        <v>48</v>
      </c>
      <c r="L65" s="27"/>
      <c r="M65" s="31" t="s">
        <v>174</v>
      </c>
      <c r="N65" s="25"/>
    </row>
    <row r="66" spans="1:14" s="11" customFormat="1" ht="15">
      <c r="A66" s="145"/>
      <c r="D66" s="29" t="s">
        <v>27</v>
      </c>
      <c r="E66" s="29" t="s">
        <v>28</v>
      </c>
      <c r="F66" s="29" t="s">
        <v>29</v>
      </c>
      <c r="G66" s="29" t="s">
        <v>29</v>
      </c>
      <c r="H66" s="29" t="s">
        <v>93</v>
      </c>
      <c r="I66" s="29" t="s">
        <v>31</v>
      </c>
      <c r="J66" s="29" t="s">
        <v>30</v>
      </c>
      <c r="K66" s="29" t="s">
        <v>29</v>
      </c>
      <c r="L66" s="86" t="s">
        <v>32</v>
      </c>
      <c r="M66" s="29" t="s">
        <v>128</v>
      </c>
      <c r="N66" s="86" t="s">
        <v>32</v>
      </c>
    </row>
    <row r="67" spans="1:14" s="11" customFormat="1" ht="15">
      <c r="A67" s="146"/>
      <c r="D67" s="31" t="s">
        <v>0</v>
      </c>
      <c r="E67" s="31" t="s">
        <v>0</v>
      </c>
      <c r="F67" s="31" t="s">
        <v>0</v>
      </c>
      <c r="G67" s="31" t="s">
        <v>0</v>
      </c>
      <c r="H67" s="31" t="s">
        <v>0</v>
      </c>
      <c r="I67" s="31" t="s">
        <v>0</v>
      </c>
      <c r="J67" s="31" t="s">
        <v>0</v>
      </c>
      <c r="K67" s="31" t="s">
        <v>0</v>
      </c>
      <c r="L67" s="31"/>
      <c r="M67" s="31" t="s">
        <v>0</v>
      </c>
      <c r="N67" s="31" t="s">
        <v>0</v>
      </c>
    </row>
    <row r="68" spans="1:14" s="11" customFormat="1" ht="7.5" customHeight="1">
      <c r="A68" s="25"/>
      <c r="D68" s="56"/>
      <c r="E68" s="56"/>
      <c r="F68" s="56"/>
      <c r="G68" s="56"/>
      <c r="H68" s="56"/>
      <c r="I68" s="56"/>
      <c r="J68" s="56"/>
      <c r="K68" s="159"/>
      <c r="L68" s="159"/>
      <c r="M68" s="159"/>
      <c r="N68" s="160"/>
    </row>
    <row r="69" spans="1:14" s="11" customFormat="1" ht="14.25">
      <c r="A69" s="75" t="s">
        <v>164</v>
      </c>
      <c r="B69" s="74"/>
      <c r="C69" s="74"/>
      <c r="D69" s="25">
        <v>241393</v>
      </c>
      <c r="E69" s="25">
        <v>6952</v>
      </c>
      <c r="F69" s="25">
        <v>11263</v>
      </c>
      <c r="G69" s="25">
        <v>-11489</v>
      </c>
      <c r="H69" s="25">
        <v>353641</v>
      </c>
      <c r="I69" s="25">
        <v>-3340</v>
      </c>
      <c r="J69" s="25">
        <v>1224186</v>
      </c>
      <c r="K69" s="25">
        <v>1538</v>
      </c>
      <c r="L69" s="25">
        <f>SUM(D69:K69)</f>
        <v>1824144</v>
      </c>
      <c r="M69" s="25">
        <v>138913</v>
      </c>
      <c r="N69" s="71">
        <f>SUM(L69:M69)</f>
        <v>1963057</v>
      </c>
    </row>
    <row r="70" spans="1:14" s="11" customFormat="1" ht="14.25">
      <c r="A70" s="73"/>
      <c r="B70" s="76"/>
      <c r="C70" s="76"/>
      <c r="D70" s="25"/>
      <c r="E70" s="25"/>
      <c r="F70" s="25"/>
      <c r="G70" s="25"/>
      <c r="H70" s="25"/>
      <c r="I70" s="25"/>
      <c r="J70" s="25"/>
      <c r="K70" s="63"/>
      <c r="L70" s="63"/>
      <c r="M70" s="63"/>
      <c r="N70" s="71"/>
    </row>
    <row r="71" spans="1:14" s="11" customFormat="1" ht="14.25">
      <c r="A71" s="102" t="s">
        <v>94</v>
      </c>
      <c r="D71" s="161"/>
      <c r="E71" s="161"/>
      <c r="F71" s="161"/>
      <c r="G71" s="101">
        <v>-7702</v>
      </c>
      <c r="H71" s="101">
        <v>-17314</v>
      </c>
      <c r="I71" s="161"/>
      <c r="J71" s="101">
        <v>2965</v>
      </c>
      <c r="K71" s="161"/>
      <c r="L71" s="157">
        <f>SUM(D71:K71)</f>
        <v>-22051</v>
      </c>
      <c r="M71" s="108">
        <v>525</v>
      </c>
      <c r="N71" s="158">
        <f>SUM(L71:M71)</f>
        <v>-21526</v>
      </c>
    </row>
    <row r="72" spans="1:14" s="11" customFormat="1" ht="14.25">
      <c r="A72" s="102"/>
      <c r="D72" s="89"/>
      <c r="E72" s="89"/>
      <c r="F72" s="89"/>
      <c r="G72" s="56"/>
      <c r="H72" s="56"/>
      <c r="I72" s="89"/>
      <c r="J72" s="56"/>
      <c r="K72" s="89"/>
      <c r="L72" s="63"/>
      <c r="M72" s="57"/>
      <c r="N72" s="71"/>
    </row>
    <row r="73" spans="1:14" s="11" customFormat="1" ht="14.25">
      <c r="A73" s="25" t="s">
        <v>165</v>
      </c>
      <c r="D73" s="89"/>
      <c r="E73" s="56">
        <v>-130</v>
      </c>
      <c r="F73" s="89"/>
      <c r="G73" s="56"/>
      <c r="H73" s="56"/>
      <c r="I73" s="89"/>
      <c r="J73" s="56"/>
      <c r="K73" s="89"/>
      <c r="L73" s="63">
        <f>SUM(D73:K73)</f>
        <v>-130</v>
      </c>
      <c r="M73" s="57"/>
      <c r="N73" s="71">
        <f>SUM(L73:M73)</f>
        <v>-130</v>
      </c>
    </row>
    <row r="74" spans="1:14" s="11" customFormat="1" ht="14.25">
      <c r="A74" s="25"/>
      <c r="D74" s="56"/>
      <c r="E74" s="56"/>
      <c r="F74" s="56"/>
      <c r="G74" s="56"/>
      <c r="H74" s="56"/>
      <c r="I74" s="56"/>
      <c r="J74" s="56"/>
      <c r="K74" s="57"/>
      <c r="L74" s="63"/>
      <c r="M74" s="57"/>
      <c r="N74" s="71"/>
    </row>
    <row r="75" spans="1:14" s="11" customFormat="1" ht="14.25">
      <c r="A75" s="25" t="s">
        <v>132</v>
      </c>
      <c r="D75" s="56"/>
      <c r="E75" s="56">
        <v>3787</v>
      </c>
      <c r="F75" s="56"/>
      <c r="G75" s="56"/>
      <c r="H75" s="56"/>
      <c r="I75" s="56"/>
      <c r="J75" s="56"/>
      <c r="K75" s="57"/>
      <c r="L75" s="63">
        <f>SUM(D75:K75)</f>
        <v>3787</v>
      </c>
      <c r="M75" s="57"/>
      <c r="N75" s="63">
        <f>SUM(L75:M75)</f>
        <v>3787</v>
      </c>
    </row>
    <row r="76" spans="1:14" s="11" customFormat="1" ht="14.25">
      <c r="A76" s="25"/>
      <c r="D76" s="56"/>
      <c r="E76" s="56"/>
      <c r="F76" s="56"/>
      <c r="G76" s="56"/>
      <c r="H76" s="56"/>
      <c r="I76" s="56"/>
      <c r="J76" s="56"/>
      <c r="K76" s="57"/>
      <c r="L76" s="63"/>
      <c r="M76" s="57"/>
      <c r="N76" s="71"/>
    </row>
    <row r="77" spans="1:14" s="11" customFormat="1" ht="14.25">
      <c r="A77" s="25" t="s">
        <v>130</v>
      </c>
      <c r="D77" s="56">
        <v>120084</v>
      </c>
      <c r="E77" s="56"/>
      <c r="F77" s="56"/>
      <c r="G77" s="56"/>
      <c r="H77" s="56"/>
      <c r="I77" s="56"/>
      <c r="J77" s="56">
        <f>-D77</f>
        <v>-120084</v>
      </c>
      <c r="K77" s="57"/>
      <c r="L77" s="63">
        <f>SUM(D77:K77)</f>
        <v>0</v>
      </c>
      <c r="M77" s="57"/>
      <c r="N77" s="71"/>
    </row>
    <row r="78" spans="1:14" s="11" customFormat="1" ht="14.25">
      <c r="A78" s="25"/>
      <c r="D78" s="56"/>
      <c r="E78" s="56"/>
      <c r="F78" s="56"/>
      <c r="G78" s="56"/>
      <c r="H78" s="56"/>
      <c r="I78" s="56"/>
      <c r="J78" s="56"/>
      <c r="K78" s="57"/>
      <c r="L78" s="63"/>
      <c r="M78" s="57"/>
      <c r="N78" s="71"/>
    </row>
    <row r="79" spans="1:14" s="11" customFormat="1" ht="14.25">
      <c r="A79" s="25" t="s">
        <v>166</v>
      </c>
      <c r="D79" s="56"/>
      <c r="E79" s="56"/>
      <c r="F79" s="56"/>
      <c r="G79" s="56"/>
      <c r="H79" s="56"/>
      <c r="I79" s="57">
        <v>1056</v>
      </c>
      <c r="J79" s="56"/>
      <c r="K79" s="57"/>
      <c r="L79" s="63">
        <f>SUM(D79:K79)</f>
        <v>1056</v>
      </c>
      <c r="M79" s="57"/>
      <c r="N79" s="63">
        <f>SUM(L79:M79)</f>
        <v>1056</v>
      </c>
    </row>
    <row r="80" spans="1:14" s="11" customFormat="1" ht="12.75" customHeight="1">
      <c r="A80" s="25"/>
      <c r="D80" s="56"/>
      <c r="E80" s="56"/>
      <c r="F80" s="56"/>
      <c r="G80" s="56"/>
      <c r="H80" s="56"/>
      <c r="I80" s="56"/>
      <c r="J80" s="56"/>
      <c r="K80" s="57"/>
      <c r="L80" s="63"/>
      <c r="M80" s="57"/>
      <c r="N80" s="71"/>
    </row>
    <row r="81" spans="1:14" s="11" customFormat="1" ht="14.25">
      <c r="A81" s="25" t="s">
        <v>49</v>
      </c>
      <c r="D81" s="56"/>
      <c r="E81" s="56"/>
      <c r="F81" s="56"/>
      <c r="G81" s="56"/>
      <c r="H81" s="56"/>
      <c r="I81" s="56"/>
      <c r="J81" s="63"/>
      <c r="K81" s="57"/>
      <c r="L81" s="63">
        <f>SUM(D81:K81)</f>
        <v>0</v>
      </c>
      <c r="M81" s="57"/>
      <c r="N81" s="63">
        <f>SUM(L81:M81)</f>
        <v>0</v>
      </c>
    </row>
    <row r="82" spans="1:13" s="11" customFormat="1" ht="14.25">
      <c r="A82" s="25"/>
      <c r="D82" s="56"/>
      <c r="E82" s="56"/>
      <c r="F82" s="56"/>
      <c r="G82" s="56"/>
      <c r="H82" s="56"/>
      <c r="I82" s="56"/>
      <c r="J82" s="56"/>
      <c r="K82" s="57"/>
      <c r="L82" s="57"/>
      <c r="M82" s="57"/>
    </row>
    <row r="83" spans="1:14" s="11" customFormat="1" ht="15" thickBot="1">
      <c r="A83" s="75" t="s">
        <v>161</v>
      </c>
      <c r="B83" s="74"/>
      <c r="C83" s="74"/>
      <c r="D83" s="34">
        <f>SUM(D69:D82)</f>
        <v>361477</v>
      </c>
      <c r="E83" s="34">
        <f aca="true" t="shared" si="1" ref="E83:J83">SUM(E69:E82)</f>
        <v>10609</v>
      </c>
      <c r="F83" s="34">
        <f t="shared" si="1"/>
        <v>11263</v>
      </c>
      <c r="G83" s="34">
        <f t="shared" si="1"/>
        <v>-19191</v>
      </c>
      <c r="H83" s="34">
        <f t="shared" si="1"/>
        <v>336327</v>
      </c>
      <c r="I83" s="34">
        <f t="shared" si="1"/>
        <v>-2284</v>
      </c>
      <c r="J83" s="34">
        <f t="shared" si="1"/>
        <v>1107067</v>
      </c>
      <c r="K83" s="34">
        <f>SUM(K69:K82)</f>
        <v>1538</v>
      </c>
      <c r="L83" s="34">
        <f>SUM(L69:L82)</f>
        <v>1806806</v>
      </c>
      <c r="M83" s="34">
        <f>SUM(M69:M82)</f>
        <v>139438</v>
      </c>
      <c r="N83" s="34">
        <f>SUM(N69:N82)</f>
        <v>1946244</v>
      </c>
    </row>
    <row r="84" spans="1:14" s="11" customFormat="1" ht="15" thickTop="1">
      <c r="A84" s="73"/>
      <c r="B84" s="76"/>
      <c r="C84" s="76"/>
      <c r="D84" s="56"/>
      <c r="E84" s="56"/>
      <c r="F84" s="56"/>
      <c r="G84" s="56"/>
      <c r="H84" s="56"/>
      <c r="I84" s="56"/>
      <c r="J84" s="56"/>
      <c r="K84" s="57"/>
      <c r="L84" s="57"/>
      <c r="M84" s="57"/>
      <c r="N84" s="56"/>
    </row>
    <row r="85" spans="1:16" s="1" customFormat="1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5" s="1" customFormat="1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s="1" customFormat="1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s="1" customFormat="1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s="1" customFormat="1" ht="15">
      <c r="A89" s="171" t="s">
        <v>61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</row>
    <row r="90" spans="1:15" s="1" customFormat="1" ht="15">
      <c r="A90" s="172" t="s">
        <v>127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</row>
    <row r="91" spans="1:15" s="1" customFormat="1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s="1" customFormat="1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s="1" customFormat="1" ht="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s="1" customFormat="1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s="1" customFormat="1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s="1" customFormat="1" ht="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s="1" customFormat="1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s="1" customFormat="1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ht="14.25">
      <c r="Q99" s="2"/>
    </row>
    <row r="100" ht="14.25">
      <c r="Q100" s="52"/>
    </row>
    <row r="102" ht="14.25">
      <c r="N102" s="70"/>
    </row>
    <row r="103" ht="14.25">
      <c r="N103" s="70"/>
    </row>
  </sheetData>
  <mergeCells count="5">
    <mergeCell ref="A89:O89"/>
    <mergeCell ref="A90:O90"/>
    <mergeCell ref="A47:O47"/>
    <mergeCell ref="A48:O48"/>
    <mergeCell ref="A49:N49"/>
  </mergeCells>
  <printOptions/>
  <pageMargins left="0" right="0" top="0.9" bottom="0.9" header="0.5" footer="0.5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1"/>
  <sheetViews>
    <sheetView workbookViewId="0" topLeftCell="A1">
      <selection activeCell="A65" sqref="A65:IV73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93"/>
      <c r="J1" s="4"/>
    </row>
    <row r="2" spans="1:8" ht="15">
      <c r="A2" s="7" t="s">
        <v>63</v>
      </c>
      <c r="B2" s="7"/>
      <c r="C2" s="8"/>
      <c r="D2" s="9"/>
      <c r="E2" s="9"/>
      <c r="F2" s="9"/>
      <c r="H2" s="61"/>
    </row>
    <row r="3" spans="1:6" ht="15">
      <c r="A3" s="7" t="str">
        <f>ConsolEquity!A2</f>
        <v>Interim Financial Report For The First Quarter</v>
      </c>
      <c r="B3" s="7"/>
      <c r="C3" s="8"/>
      <c r="D3" s="9"/>
      <c r="E3" s="9"/>
      <c r="F3" s="9"/>
    </row>
    <row r="4" spans="1:4" ht="15">
      <c r="A4" s="23" t="s">
        <v>103</v>
      </c>
      <c r="B4" s="21"/>
      <c r="C4" s="21"/>
      <c r="D4" s="21"/>
    </row>
    <row r="5" spans="1:9" ht="15">
      <c r="A5" s="23" t="str">
        <f>ConsolEquity!A4</f>
        <v>As at 31 March 2012</v>
      </c>
      <c r="B5" s="21"/>
      <c r="C5" s="21"/>
      <c r="D5" s="21"/>
      <c r="I5" s="106"/>
    </row>
    <row r="6" spans="9:10" ht="14.25">
      <c r="I6" s="20" t="s">
        <v>70</v>
      </c>
      <c r="J6" s="135" t="s">
        <v>70</v>
      </c>
    </row>
    <row r="7" spans="9:10" ht="14.25">
      <c r="I7" s="66" t="s">
        <v>167</v>
      </c>
      <c r="J7" s="136" t="s">
        <v>168</v>
      </c>
    </row>
    <row r="8" spans="9:10" ht="14.25">
      <c r="I8" s="67" t="s">
        <v>0</v>
      </c>
      <c r="J8" s="137" t="s">
        <v>0</v>
      </c>
    </row>
    <row r="9" spans="1:5" ht="14.25">
      <c r="A9" s="1" t="s">
        <v>33</v>
      </c>
      <c r="D9" s="150"/>
      <c r="E9" s="150"/>
    </row>
    <row r="10" spans="4:5" ht="6" customHeight="1">
      <c r="D10" s="150"/>
      <c r="E10" s="150"/>
    </row>
    <row r="11" spans="1:10" ht="14.25">
      <c r="A11" s="1" t="s">
        <v>34</v>
      </c>
      <c r="D11" s="150"/>
      <c r="E11" s="150"/>
      <c r="I11" s="119">
        <f>ConsolIncStatement!H26</f>
        <v>20838</v>
      </c>
      <c r="J11" s="126">
        <f>ConsolIncStatement!I26</f>
        <v>4119</v>
      </c>
    </row>
    <row r="12" spans="1:10" ht="14.25">
      <c r="A12" s="1" t="s">
        <v>35</v>
      </c>
      <c r="D12" s="150"/>
      <c r="E12" s="150"/>
      <c r="I12" s="119"/>
      <c r="J12" s="154"/>
    </row>
    <row r="13" spans="1:10" ht="14.25">
      <c r="A13" s="1" t="s">
        <v>66</v>
      </c>
      <c r="D13" s="150"/>
      <c r="E13" s="150"/>
      <c r="I13" s="119">
        <v>8856</v>
      </c>
      <c r="J13" s="154">
        <v>7586</v>
      </c>
    </row>
    <row r="14" spans="1:10" ht="14.25">
      <c r="A14" s="1" t="s">
        <v>67</v>
      </c>
      <c r="D14" s="150"/>
      <c r="E14" s="150"/>
      <c r="I14" s="119">
        <v>-3187</v>
      </c>
      <c r="J14" s="154">
        <v>-2233</v>
      </c>
    </row>
    <row r="15" spans="4:10" ht="6.75" customHeight="1" thickBot="1">
      <c r="D15" s="150"/>
      <c r="E15" s="150"/>
      <c r="I15" s="155"/>
      <c r="J15" s="155"/>
    </row>
    <row r="16" spans="1:10" ht="14.25">
      <c r="A16" s="1" t="s">
        <v>36</v>
      </c>
      <c r="D16" s="150"/>
      <c r="E16" s="150"/>
      <c r="I16" s="62">
        <f>SUM(I11:I15)</f>
        <v>26507</v>
      </c>
      <c r="J16" s="126">
        <f>SUM(J11:J15)</f>
        <v>9472</v>
      </c>
    </row>
    <row r="17" spans="1:10" ht="14.25">
      <c r="A17" s="1" t="s">
        <v>68</v>
      </c>
      <c r="D17" s="150"/>
      <c r="E17" s="150"/>
      <c r="I17" s="62"/>
      <c r="J17" s="126"/>
    </row>
    <row r="18" spans="1:10" ht="14.25">
      <c r="A18" s="1" t="s">
        <v>139</v>
      </c>
      <c r="D18" s="150"/>
      <c r="E18" s="150"/>
      <c r="I18" s="62">
        <v>514</v>
      </c>
      <c r="J18" s="154">
        <v>2485</v>
      </c>
    </row>
    <row r="19" spans="1:10" ht="14.25">
      <c r="A19" s="1" t="s">
        <v>140</v>
      </c>
      <c r="D19" s="150"/>
      <c r="E19" s="150"/>
      <c r="I19" s="62">
        <v>1034</v>
      </c>
      <c r="J19" s="154">
        <v>6216</v>
      </c>
    </row>
    <row r="20" spans="1:10" ht="14.25">
      <c r="A20" s="1" t="s">
        <v>141</v>
      </c>
      <c r="B20" s="150"/>
      <c r="C20" s="150"/>
      <c r="D20" s="150"/>
      <c r="E20" s="150"/>
      <c r="I20" s="62">
        <v>-8643</v>
      </c>
      <c r="J20" s="126">
        <v>10197</v>
      </c>
    </row>
    <row r="21" spans="1:10" ht="14.25">
      <c r="A21" s="1" t="s">
        <v>142</v>
      </c>
      <c r="D21" s="150"/>
      <c r="E21" s="150"/>
      <c r="I21" s="62">
        <v>-2831</v>
      </c>
      <c r="J21" s="126">
        <v>-5727</v>
      </c>
    </row>
    <row r="22" spans="4:10" ht="8.25" customHeight="1" thickBot="1">
      <c r="D22" s="150"/>
      <c r="E22" s="150"/>
      <c r="I22" s="155"/>
      <c r="J22" s="130"/>
    </row>
    <row r="23" spans="1:10" ht="14.25">
      <c r="A23" s="1" t="s">
        <v>37</v>
      </c>
      <c r="D23" s="150"/>
      <c r="E23" s="150"/>
      <c r="I23" s="62">
        <f>SUM(I16:I22)</f>
        <v>16581</v>
      </c>
      <c r="J23" s="154">
        <f>SUM(J16:J22)</f>
        <v>22643</v>
      </c>
    </row>
    <row r="24" spans="4:10" ht="14.25">
      <c r="D24" s="150"/>
      <c r="E24" s="150"/>
      <c r="I24" s="62"/>
      <c r="J24" s="126"/>
    </row>
    <row r="25" spans="1:10" ht="14.25">
      <c r="A25" s="1" t="s">
        <v>38</v>
      </c>
      <c r="D25" s="150"/>
      <c r="E25" s="150"/>
      <c r="I25" s="62">
        <v>-161</v>
      </c>
      <c r="J25" s="126">
        <v>-277</v>
      </c>
    </row>
    <row r="26" spans="1:10" ht="14.25">
      <c r="A26" s="1" t="s">
        <v>39</v>
      </c>
      <c r="D26" s="150"/>
      <c r="E26" s="150"/>
      <c r="I26" s="62">
        <v>-6454</v>
      </c>
      <c r="J26" s="126">
        <v>-4238</v>
      </c>
    </row>
    <row r="27" spans="4:10" ht="8.25" customHeight="1">
      <c r="D27" s="150"/>
      <c r="E27" s="150"/>
      <c r="I27" s="62"/>
      <c r="J27" s="126"/>
    </row>
    <row r="28" spans="1:10" ht="15" thickBot="1">
      <c r="A28" s="1" t="s">
        <v>40</v>
      </c>
      <c r="D28" s="150"/>
      <c r="E28" s="150"/>
      <c r="I28" s="129">
        <f>SUM(I23:I26)</f>
        <v>9966</v>
      </c>
      <c r="J28" s="129">
        <f>SUM(J23:J26)</f>
        <v>18128</v>
      </c>
    </row>
    <row r="29" spans="1:10" ht="14.25">
      <c r="A29" s="1" t="s">
        <v>10</v>
      </c>
      <c r="D29" s="150"/>
      <c r="E29" s="150"/>
      <c r="I29" s="62"/>
      <c r="J29" s="126"/>
    </row>
    <row r="30" spans="1:10" ht="14.25">
      <c r="A30" s="1" t="s">
        <v>41</v>
      </c>
      <c r="D30" s="150"/>
      <c r="E30" s="150"/>
      <c r="I30" s="62"/>
      <c r="J30" s="126"/>
    </row>
    <row r="31" spans="1:10" ht="14.25">
      <c r="A31" s="1" t="s">
        <v>143</v>
      </c>
      <c r="D31" s="150"/>
      <c r="E31" s="150"/>
      <c r="I31" s="162">
        <v>-2191</v>
      </c>
      <c r="J31" s="126">
        <v>-9944</v>
      </c>
    </row>
    <row r="32" spans="1:10" ht="14.25">
      <c r="A32" s="1" t="s">
        <v>144</v>
      </c>
      <c r="D32" s="150"/>
      <c r="E32" s="150"/>
      <c r="I32" s="162">
        <v>-25</v>
      </c>
      <c r="J32" s="126">
        <v>-695</v>
      </c>
    </row>
    <row r="33" spans="1:10" ht="14.25">
      <c r="A33" s="1" t="s">
        <v>145</v>
      </c>
      <c r="D33" s="150"/>
      <c r="E33" s="150"/>
      <c r="I33" s="162">
        <v>0</v>
      </c>
      <c r="J33" s="126">
        <v>-20187</v>
      </c>
    </row>
    <row r="34" spans="1:10" ht="14.25">
      <c r="A34" s="1" t="s">
        <v>146</v>
      </c>
      <c r="D34" s="150"/>
      <c r="E34" s="150"/>
      <c r="I34" s="162">
        <v>790</v>
      </c>
      <c r="J34" s="126">
        <v>903</v>
      </c>
    </row>
    <row r="35" spans="1:10" ht="14.25">
      <c r="A35" s="1" t="s">
        <v>147</v>
      </c>
      <c r="D35" s="150"/>
      <c r="E35" s="150"/>
      <c r="I35" s="162">
        <v>2417</v>
      </c>
      <c r="J35" s="126">
        <v>1508</v>
      </c>
    </row>
    <row r="36" spans="1:10" ht="14.25">
      <c r="A36" s="1" t="s">
        <v>69</v>
      </c>
      <c r="D36" s="150"/>
      <c r="E36" s="150"/>
      <c r="I36" s="62">
        <v>10</v>
      </c>
      <c r="J36" s="126">
        <v>495</v>
      </c>
    </row>
    <row r="37" spans="4:10" ht="8.25" customHeight="1">
      <c r="D37" s="150"/>
      <c r="E37" s="150"/>
      <c r="I37" s="126"/>
      <c r="J37" s="126"/>
    </row>
    <row r="38" spans="1:10" ht="15" thickBot="1">
      <c r="A38" s="1" t="s">
        <v>42</v>
      </c>
      <c r="D38" s="150"/>
      <c r="E38" s="150"/>
      <c r="I38" s="129">
        <f>SUM(I31:I37)</f>
        <v>1001</v>
      </c>
      <c r="J38" s="129">
        <f>SUM(J31:J37)</f>
        <v>-27920</v>
      </c>
    </row>
    <row r="39" spans="4:10" ht="14.25">
      <c r="D39" s="150"/>
      <c r="E39" s="150"/>
      <c r="I39" s="126"/>
      <c r="J39" s="126"/>
    </row>
    <row r="40" spans="1:10" ht="14.25">
      <c r="A40" s="1" t="s">
        <v>43</v>
      </c>
      <c r="D40" s="150"/>
      <c r="E40" s="150"/>
      <c r="I40" s="62"/>
      <c r="J40" s="126"/>
    </row>
    <row r="41" spans="1:10" ht="14.25">
      <c r="A41" s="1" t="s">
        <v>135</v>
      </c>
      <c r="D41" s="150"/>
      <c r="E41" s="150"/>
      <c r="I41" s="62">
        <v>0</v>
      </c>
      <c r="J41" s="126">
        <v>-130</v>
      </c>
    </row>
    <row r="42" spans="1:10" ht="14.25">
      <c r="A42" s="1" t="s">
        <v>148</v>
      </c>
      <c r="D42" s="150"/>
      <c r="E42" s="150"/>
      <c r="I42" s="62">
        <v>0</v>
      </c>
      <c r="J42" s="126">
        <v>4843</v>
      </c>
    </row>
    <row r="43" spans="4:10" ht="10.5" customHeight="1">
      <c r="D43" s="150"/>
      <c r="E43" s="150"/>
      <c r="I43" s="62"/>
      <c r="J43" s="126"/>
    </row>
    <row r="44" spans="1:10" ht="15" thickBot="1">
      <c r="A44" s="1" t="s">
        <v>44</v>
      </c>
      <c r="D44" s="150"/>
      <c r="E44" s="150"/>
      <c r="I44" s="129">
        <f>SUM(I41:I43)</f>
        <v>0</v>
      </c>
      <c r="J44" s="129">
        <f>SUM(J41:J43)</f>
        <v>4713</v>
      </c>
    </row>
    <row r="45" spans="4:10" ht="14.25">
      <c r="D45" s="150"/>
      <c r="E45" s="150"/>
      <c r="I45" s="62"/>
      <c r="J45" s="126"/>
    </row>
    <row r="46" spans="1:11" ht="14.25">
      <c r="A46" s="1" t="s">
        <v>45</v>
      </c>
      <c r="D46" s="150"/>
      <c r="E46" s="150"/>
      <c r="I46" s="62">
        <f>I28+I38+I44</f>
        <v>10967</v>
      </c>
      <c r="J46" s="62">
        <f>J28+J38+J44</f>
        <v>-5079</v>
      </c>
      <c r="K46" s="62"/>
    </row>
    <row r="47" spans="1:10" ht="14.25">
      <c r="A47" s="11" t="s">
        <v>58</v>
      </c>
      <c r="D47" s="150"/>
      <c r="E47" s="150"/>
      <c r="I47" s="62">
        <v>-766</v>
      </c>
      <c r="J47" s="126">
        <v>2169</v>
      </c>
    </row>
    <row r="48" spans="1:10" ht="14.25">
      <c r="A48" s="1" t="s">
        <v>59</v>
      </c>
      <c r="D48" s="150"/>
      <c r="E48" s="150"/>
      <c r="I48" s="62">
        <v>704999</v>
      </c>
      <c r="J48" s="126">
        <v>666265</v>
      </c>
    </row>
    <row r="49" spans="4:10" ht="14.25">
      <c r="D49" s="150"/>
      <c r="E49" s="150"/>
      <c r="I49" s="62"/>
      <c r="J49" s="126"/>
    </row>
    <row r="50" spans="1:10" ht="15" thickBot="1">
      <c r="A50" s="1" t="s">
        <v>149</v>
      </c>
      <c r="D50" s="150"/>
      <c r="E50" s="150"/>
      <c r="I50" s="129">
        <f>SUM(I46:I49)</f>
        <v>715200</v>
      </c>
      <c r="J50" s="129">
        <f>SUM(J46:J49)</f>
        <v>663355</v>
      </c>
    </row>
    <row r="51" spans="4:10" ht="14.25">
      <c r="D51" s="150"/>
      <c r="E51" s="150"/>
      <c r="I51" s="163"/>
      <c r="J51" s="164"/>
    </row>
    <row r="52" spans="1:10" ht="14.25">
      <c r="A52" s="151" t="s">
        <v>62</v>
      </c>
      <c r="D52" s="150"/>
      <c r="E52" s="150"/>
      <c r="I52" s="163"/>
      <c r="J52" s="164"/>
    </row>
    <row r="53" spans="1:10" ht="14.25">
      <c r="A53" s="1" t="s">
        <v>150</v>
      </c>
      <c r="D53" s="150"/>
      <c r="E53" s="150"/>
      <c r="I53" s="163"/>
      <c r="J53" s="164"/>
    </row>
    <row r="54" spans="1:10" ht="14.25">
      <c r="A54" s="1" t="s">
        <v>151</v>
      </c>
      <c r="D54" s="150"/>
      <c r="E54" s="150"/>
      <c r="I54" s="163">
        <f>ConsolBalanceSheet!F30</f>
        <v>733378</v>
      </c>
      <c r="J54" s="126">
        <v>687285</v>
      </c>
    </row>
    <row r="55" spans="1:10" ht="14.25">
      <c r="A55" s="1" t="s">
        <v>152</v>
      </c>
      <c r="D55" s="150"/>
      <c r="E55" s="150"/>
      <c r="I55" s="163">
        <f>-ConsolBalanceSheet!F49</f>
        <v>-18178</v>
      </c>
      <c r="J55" s="126">
        <v>-23930</v>
      </c>
    </row>
    <row r="56" spans="1:11" ht="15" thickBot="1">
      <c r="A56" s="152"/>
      <c r="B56" s="150"/>
      <c r="C56" s="150"/>
      <c r="D56" s="150"/>
      <c r="E56" s="150"/>
      <c r="I56" s="165">
        <f>SUM(I54:I55)</f>
        <v>715200</v>
      </c>
      <c r="J56" s="166">
        <f>SUM(J54:J55)</f>
        <v>663355</v>
      </c>
      <c r="K56" s="62"/>
    </row>
    <row r="57" spans="1:10" ht="14.25">
      <c r="A57" s="152"/>
      <c r="B57" s="150"/>
      <c r="C57" s="150"/>
      <c r="D57" s="150"/>
      <c r="E57" s="150"/>
      <c r="I57" s="153"/>
      <c r="J57" s="147"/>
    </row>
    <row r="58" spans="1:10" ht="15">
      <c r="A58" s="172" t="s">
        <v>108</v>
      </c>
      <c r="B58" s="172"/>
      <c r="C58" s="172"/>
      <c r="D58" s="172"/>
      <c r="E58" s="172"/>
      <c r="F58" s="172"/>
      <c r="G58" s="172"/>
      <c r="H58" s="172"/>
      <c r="I58" s="172"/>
      <c r="J58" s="172"/>
    </row>
    <row r="59" spans="1:10" ht="15">
      <c r="A59" s="172" t="s">
        <v>160</v>
      </c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 ht="15">
      <c r="A60" s="172"/>
      <c r="B60" s="172"/>
      <c r="C60" s="172"/>
      <c r="D60" s="172"/>
      <c r="E60" s="172"/>
      <c r="F60" s="172"/>
      <c r="G60" s="172"/>
      <c r="H60" s="172"/>
      <c r="I60" s="172"/>
      <c r="J60" s="17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</sheetData>
  <mergeCells count="3">
    <mergeCell ref="A58:J58"/>
    <mergeCell ref="A59:J59"/>
    <mergeCell ref="A60:J60"/>
  </mergeCells>
  <printOptions/>
  <pageMargins left="0.498031496" right="0.498031496" top="0.734251969" bottom="0.734251969" header="0.511811023622047" footer="0.51181102362204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.</cp:lastModifiedBy>
  <cp:lastPrinted>2012-05-24T02:53:35Z</cp:lastPrinted>
  <dcterms:created xsi:type="dcterms:W3CDTF">2002-11-10T14:09:50Z</dcterms:created>
  <dcterms:modified xsi:type="dcterms:W3CDTF">2012-05-24T09:41:06Z</dcterms:modified>
  <cp:category/>
  <cp:version/>
  <cp:contentType/>
  <cp:contentStatus/>
</cp:coreProperties>
</file>